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22.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emf" ContentType="image/x-emf"/>
  <Override PartName="/xl/drawings/drawing5.xml" ContentType="application/vnd.openxmlformats-officedocument.drawing+xml"/>
  <Override PartName="/xl/drawings/drawing18.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95" tabRatio="917"/>
  </bookViews>
  <sheets>
    <sheet name="CONSOLIDADO RIESGOS UAERMV" sheetId="21" r:id="rId1"/>
    <sheet name="RIESGOS CORRUPCIÓN UAERMV" sheetId="29" r:id="rId2"/>
    <sheet name="PES" sheetId="27" r:id="rId3"/>
    <sheet name="SIG" sheetId="3" r:id="rId4"/>
    <sheet name="COM" sheetId="4" r:id="rId5"/>
    <sheet name="PDV" sheetId="5" r:id="rId6"/>
    <sheet name="ACI" sheetId="15" r:id="rId7"/>
    <sheet name="CSE" sheetId="6" r:id="rId8"/>
    <sheet name="AII" sheetId="7" r:id="rId9"/>
    <sheet name="PRO" sheetId="8" r:id="rId10"/>
    <sheet name="IMV" sheetId="9" r:id="rId11"/>
    <sheet name="GSA" sheetId="26" r:id="rId12"/>
    <sheet name="GDO" sheetId="14" r:id="rId13"/>
    <sheet name="SIT" sheetId="13" r:id="rId14"/>
    <sheet name="JUR" sheetId="10" r:id="rId15"/>
    <sheet name="CON" sheetId="18" r:id="rId16"/>
    <sheet name="THU" sheetId="17" r:id="rId17"/>
    <sheet name="ABI" sheetId="16" r:id="rId18"/>
    <sheet name="ODM" sheetId="25" r:id="rId19"/>
    <sheet name="CDI" sheetId="24" r:id="rId20"/>
    <sheet name="FIN" sheetId="12" r:id="rId21"/>
    <sheet name="CMG" sheetId="11" r:id="rId22"/>
  </sheets>
  <externalReferences>
    <externalReference r:id="rId23"/>
    <externalReference r:id="rId24"/>
    <externalReference r:id="rId25"/>
  </externalReferences>
  <definedNames>
    <definedName name="_xlnm._FilterDatabase" localSheetId="0" hidden="1">'CONSOLIDADO RIESGOS UAERMV'!$B$12:$AR$107</definedName>
    <definedName name="_xlnm._FilterDatabase" localSheetId="1" hidden="1">'RIESGOS CORRUPCIÓN UAERMV'!$B$12:$AR$115</definedName>
    <definedName name="_xlnm.Print_Area" localSheetId="11">GSA!$A$1:$AR$36</definedName>
    <definedName name="_xlnm.Print_Area" localSheetId="18">ODM!$A$1:$AR$34</definedName>
    <definedName name="_xlnm.Print_Area" localSheetId="2">PES!$A$1:$AR$21</definedName>
    <definedName name="clasificaciónriesgos" localSheetId="11">GSA!$B$42:$B$49</definedName>
    <definedName name="clasificaciónriesgos" localSheetId="18">ODM!$B$40:$B$47</definedName>
    <definedName name="clasificaciónriesgos" localSheetId="2">PES!$B$27:$B$34</definedName>
    <definedName name="clasificaciónriesgos">'[1]MAPA DE RIESGOS DE GESTIÓN'!$B$42:$B$49</definedName>
    <definedName name="códigos" localSheetId="11">GSA!$F$39:$F$58</definedName>
    <definedName name="códigos">'[2]MAPA DE RIESGOS DE GESTIÓN'!$F$37:$F$56</definedName>
    <definedName name="externo" localSheetId="11">GSA!$D$39:$D$43</definedName>
    <definedName name="externo" localSheetId="2">PES!$D$24:$D$28</definedName>
    <definedName name="externo">ODM!$D$37:$D$41</definedName>
    <definedName name="FAC">'[3]MAPA DE  RIESGOS DE GESTIÓN'!$B$29:$B$30</definedName>
    <definedName name="factores" localSheetId="11">GSA!$B$39:$B$40</definedName>
    <definedName name="factores" localSheetId="18">ODM!$B$37:$B$38</definedName>
    <definedName name="factores" localSheetId="2">PES!$B$24:$B$25</definedName>
    <definedName name="factores">'[1]MAPA DE RIESGOS DE GESTIÓN'!$B$39:$B$40</definedName>
    <definedName name="impacto" localSheetId="11">GSA!$B$57:$B$61</definedName>
    <definedName name="impacto" localSheetId="2">PES!$B$42:$B$46</definedName>
    <definedName name="impacto">ODM!$B$55:$B$59</definedName>
    <definedName name="impactoco" localSheetId="11">GSA!$B$59:$B$61</definedName>
    <definedName name="impactoco" localSheetId="2">PES!$B$44:$B$46</definedName>
    <definedName name="impactoco">ODM!$B$57:$B$59</definedName>
    <definedName name="interno" localSheetId="11">GSA!$D$44:$D$47</definedName>
    <definedName name="interno" localSheetId="2">PES!$D$29:$D$32</definedName>
    <definedName name="interno">ODM!$D$42:$D$45</definedName>
    <definedName name="macroprocesos" localSheetId="11">GSA!$E$39:$E$47</definedName>
    <definedName name="macroprocesos" localSheetId="18">ODM!$E$37:$E$45</definedName>
    <definedName name="macroprocesos" localSheetId="2">PES!$E$24:$E$32</definedName>
    <definedName name="macroprocesos">'[1]MAPA DE RIESGOS DE GESTIÓN'!$E$39:$E$47</definedName>
    <definedName name="probabilidad" localSheetId="11">GSA!$B$51:$B$55</definedName>
    <definedName name="probabilidad" localSheetId="18">ODM!$B$49:$B$53</definedName>
    <definedName name="probabilidad" localSheetId="2">PES!$B$36:$B$40</definedName>
    <definedName name="probabilidad">'[1]MAPA DE RIESGOS DE GESTIÓN'!$B$51:$B$55</definedName>
    <definedName name="proceso" localSheetId="11">GSA!$C$39:$C$58</definedName>
    <definedName name="proceso" localSheetId="18">ODM!$C$37:$C$56</definedName>
    <definedName name="proceso" localSheetId="2">PES!$C$24:$C$43</definedName>
    <definedName name="proceso">'[1]MAPA DE RIESGOS DE GESTIÓN'!$C$39:$C$58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15" i="29"/>
  <c r="AL115" s="1"/>
  <c r="AM115" s="1"/>
  <c r="AN115" s="1"/>
  <c r="AI115"/>
  <c r="AE115"/>
  <c r="AC115"/>
  <c r="AA115"/>
  <c r="Y115"/>
  <c r="W115"/>
  <c r="U115"/>
  <c r="O115"/>
  <c r="P115" s="1"/>
  <c r="Q115" s="1"/>
  <c r="M115"/>
  <c r="K115"/>
  <c r="AK114"/>
  <c r="AI114"/>
  <c r="AL114" s="1"/>
  <c r="AM114" s="1"/>
  <c r="AN114" s="1"/>
  <c r="AE114"/>
  <c r="AC114"/>
  <c r="AA114"/>
  <c r="Y114"/>
  <c r="W114"/>
  <c r="U114"/>
  <c r="O114"/>
  <c r="M114"/>
  <c r="P114" s="1"/>
  <c r="Q114" s="1"/>
  <c r="K114"/>
  <c r="AK113"/>
  <c r="AL113" s="1"/>
  <c r="AM113" s="1"/>
  <c r="AN113" s="1"/>
  <c r="AI113"/>
  <c r="AE113"/>
  <c r="AC113"/>
  <c r="AA113"/>
  <c r="Y113"/>
  <c r="W113"/>
  <c r="AF113" s="1"/>
  <c r="AG113" s="1"/>
  <c r="U113"/>
  <c r="O113"/>
  <c r="P113" s="1"/>
  <c r="Q113" s="1"/>
  <c r="M113"/>
  <c r="K113"/>
  <c r="AK112"/>
  <c r="AI112"/>
  <c r="AL112" s="1"/>
  <c r="AM112" s="1"/>
  <c r="AN112" s="1"/>
  <c r="AE112"/>
  <c r="AC112"/>
  <c r="AA112"/>
  <c r="Y112"/>
  <c r="W112"/>
  <c r="U112"/>
  <c r="AF112" s="1"/>
  <c r="AG112" s="1"/>
  <c r="O112"/>
  <c r="M112"/>
  <c r="P112" s="1"/>
  <c r="Q112" s="1"/>
  <c r="K112"/>
  <c r="AK111"/>
  <c r="AL111" s="1"/>
  <c r="AM111" s="1"/>
  <c r="AN111" s="1"/>
  <c r="AI111"/>
  <c r="AE111"/>
  <c r="AC111"/>
  <c r="AA111"/>
  <c r="Y111"/>
  <c r="W111"/>
  <c r="U111"/>
  <c r="O111"/>
  <c r="P111" s="1"/>
  <c r="Q111" s="1"/>
  <c r="M111"/>
  <c r="K111"/>
  <c r="AK110"/>
  <c r="AI110"/>
  <c r="AL110" s="1"/>
  <c r="AM110" s="1"/>
  <c r="AN110" s="1"/>
  <c r="AE110"/>
  <c r="AC110"/>
  <c r="AA110"/>
  <c r="Y110"/>
  <c r="W110"/>
  <c r="U110"/>
  <c r="O110"/>
  <c r="M110"/>
  <c r="P110" s="1"/>
  <c r="Q110" s="1"/>
  <c r="K110"/>
  <c r="AK109"/>
  <c r="AL109" s="1"/>
  <c r="AM109" s="1"/>
  <c r="AN109" s="1"/>
  <c r="AI109"/>
  <c r="AE109"/>
  <c r="AC109"/>
  <c r="AA109"/>
  <c r="Y109"/>
  <c r="W109"/>
  <c r="U109"/>
  <c r="O109"/>
  <c r="P109" s="1"/>
  <c r="Q109" s="1"/>
  <c r="M109"/>
  <c r="K109"/>
  <c r="AK108"/>
  <c r="AI108"/>
  <c r="AL108" s="1"/>
  <c r="AM108" s="1"/>
  <c r="AN108" s="1"/>
  <c r="AE108"/>
  <c r="AC108"/>
  <c r="AA108"/>
  <c r="Y108"/>
  <c r="W108"/>
  <c r="U108"/>
  <c r="AF108" s="1"/>
  <c r="AG108" s="1"/>
  <c r="O108"/>
  <c r="M108"/>
  <c r="P108" s="1"/>
  <c r="Q108" s="1"/>
  <c r="K108"/>
  <c r="AK107"/>
  <c r="AL107" s="1"/>
  <c r="AM107" s="1"/>
  <c r="AN107" s="1"/>
  <c r="AI107"/>
  <c r="AE107"/>
  <c r="AC107"/>
  <c r="AA107"/>
  <c r="Y107"/>
  <c r="W107"/>
  <c r="U107"/>
  <c r="O107"/>
  <c r="P107" s="1"/>
  <c r="Q107" s="1"/>
  <c r="M107"/>
  <c r="K107"/>
  <c r="AK106"/>
  <c r="AI106"/>
  <c r="AL106" s="1"/>
  <c r="AM106" s="1"/>
  <c r="AN106" s="1"/>
  <c r="AE106"/>
  <c r="AC106"/>
  <c r="AA106"/>
  <c r="Y106"/>
  <c r="W106"/>
  <c r="U106"/>
  <c r="O106"/>
  <c r="M106"/>
  <c r="P106" s="1"/>
  <c r="Q106" s="1"/>
  <c r="K106"/>
  <c r="AK105"/>
  <c r="AL105" s="1"/>
  <c r="AM105" s="1"/>
  <c r="AN105" s="1"/>
  <c r="AI105"/>
  <c r="AE105"/>
  <c r="AC105"/>
  <c r="AA105"/>
  <c r="Y105"/>
  <c r="W105"/>
  <c r="AF105" s="1"/>
  <c r="AG105" s="1"/>
  <c r="U105"/>
  <c r="O105"/>
  <c r="P105" s="1"/>
  <c r="Q105" s="1"/>
  <c r="M105"/>
  <c r="K105"/>
  <c r="AK104"/>
  <c r="AI104"/>
  <c r="AL104" s="1"/>
  <c r="AM104" s="1"/>
  <c r="AN104" s="1"/>
  <c r="AE104"/>
  <c r="AC104"/>
  <c r="AA104"/>
  <c r="Y104"/>
  <c r="W104"/>
  <c r="U104"/>
  <c r="AF104" s="1"/>
  <c r="AG104" s="1"/>
  <c r="O104"/>
  <c r="M104"/>
  <c r="P104" s="1"/>
  <c r="Q104" s="1"/>
  <c r="K104"/>
  <c r="AL103"/>
  <c r="AM103" s="1"/>
  <c r="AN103" s="1"/>
  <c r="AK103"/>
  <c r="AI103"/>
  <c r="AE103"/>
  <c r="AC103"/>
  <c r="AA103"/>
  <c r="Y103"/>
  <c r="W103"/>
  <c r="U103"/>
  <c r="O103"/>
  <c r="P103" s="1"/>
  <c r="Q103" s="1"/>
  <c r="M103"/>
  <c r="K103"/>
  <c r="AK102"/>
  <c r="AI102"/>
  <c r="AE102"/>
  <c r="AC102"/>
  <c r="AA102"/>
  <c r="Y102"/>
  <c r="W102"/>
  <c r="U102"/>
  <c r="O102"/>
  <c r="M102"/>
  <c r="K102"/>
  <c r="AK101"/>
  <c r="AI101"/>
  <c r="AE101"/>
  <c r="AC101"/>
  <c r="AA101"/>
  <c r="Y101"/>
  <c r="W101"/>
  <c r="U101"/>
  <c r="O101"/>
  <c r="M101"/>
  <c r="K101"/>
  <c r="AQ100"/>
  <c r="AQ101" s="1"/>
  <c r="AQ102" s="1"/>
  <c r="AQ103" s="1"/>
  <c r="AK100"/>
  <c r="AI100"/>
  <c r="AE100"/>
  <c r="AC100"/>
  <c r="AA100"/>
  <c r="Y100"/>
  <c r="W100"/>
  <c r="U100"/>
  <c r="O100"/>
  <c r="M100"/>
  <c r="K100"/>
  <c r="AK99"/>
  <c r="AI99"/>
  <c r="AE99"/>
  <c r="AC99"/>
  <c r="AA99"/>
  <c r="Y99"/>
  <c r="W99"/>
  <c r="U99"/>
  <c r="O99"/>
  <c r="M99"/>
  <c r="K99"/>
  <c r="AK98"/>
  <c r="AI98"/>
  <c r="AE98"/>
  <c r="AC98"/>
  <c r="AA98"/>
  <c r="Y98"/>
  <c r="O98"/>
  <c r="P98" s="1"/>
  <c r="Q98" s="1"/>
  <c r="M98"/>
  <c r="K98"/>
  <c r="AK97"/>
  <c r="AI97"/>
  <c r="AL97" s="1"/>
  <c r="AM97" s="1"/>
  <c r="AN97" s="1"/>
  <c r="AE97"/>
  <c r="AC97"/>
  <c r="AA97"/>
  <c r="Y97"/>
  <c r="W97"/>
  <c r="U97"/>
  <c r="O97"/>
  <c r="M97"/>
  <c r="P97" s="1"/>
  <c r="Q97" s="1"/>
  <c r="K97"/>
  <c r="AK96"/>
  <c r="AL96" s="1"/>
  <c r="AM96" s="1"/>
  <c r="AN96" s="1"/>
  <c r="AI96"/>
  <c r="AE96"/>
  <c r="AC96"/>
  <c r="AA96"/>
  <c r="Y96"/>
  <c r="W96"/>
  <c r="AF96" s="1"/>
  <c r="AG96" s="1"/>
  <c r="U96"/>
  <c r="O96"/>
  <c r="P96" s="1"/>
  <c r="Q96" s="1"/>
  <c r="M96"/>
  <c r="K96"/>
  <c r="AK95"/>
  <c r="AI95"/>
  <c r="AL95" s="1"/>
  <c r="AM95" s="1"/>
  <c r="AN95" s="1"/>
  <c r="AE95"/>
  <c r="AC95"/>
  <c r="AA95"/>
  <c r="Y95"/>
  <c r="W95"/>
  <c r="U95"/>
  <c r="AF95" s="1"/>
  <c r="AG95" s="1"/>
  <c r="O95"/>
  <c r="M95"/>
  <c r="P95" s="1"/>
  <c r="Q95" s="1"/>
  <c r="K95"/>
  <c r="AK94"/>
  <c r="AL94" s="1"/>
  <c r="AM94" s="1"/>
  <c r="AN94" s="1"/>
  <c r="AI94"/>
  <c r="AE94"/>
  <c r="AC94"/>
  <c r="AA94"/>
  <c r="Y94"/>
  <c r="W94"/>
  <c r="U94"/>
  <c r="O94"/>
  <c r="P94" s="1"/>
  <c r="Q94" s="1"/>
  <c r="M94"/>
  <c r="K94"/>
  <c r="AK93"/>
  <c r="AI93"/>
  <c r="AL93" s="1"/>
  <c r="AM93" s="1"/>
  <c r="AN93" s="1"/>
  <c r="AE93"/>
  <c r="AC93"/>
  <c r="AA93"/>
  <c r="Y93"/>
  <c r="W93"/>
  <c r="U93"/>
  <c r="O93"/>
  <c r="M93"/>
  <c r="P93" s="1"/>
  <c r="Q93" s="1"/>
  <c r="K93"/>
  <c r="AK92"/>
  <c r="AL92" s="1"/>
  <c r="AM92" s="1"/>
  <c r="AN92" s="1"/>
  <c r="AI92"/>
  <c r="AE92"/>
  <c r="AC92"/>
  <c r="AA92"/>
  <c r="Y92"/>
  <c r="W92"/>
  <c r="AF92" s="1"/>
  <c r="AG92" s="1"/>
  <c r="U92"/>
  <c r="O92"/>
  <c r="P92" s="1"/>
  <c r="Q92" s="1"/>
  <c r="M92"/>
  <c r="K92"/>
  <c r="AK91"/>
  <c r="AI91"/>
  <c r="AL91" s="1"/>
  <c r="AM91" s="1"/>
  <c r="AN91" s="1"/>
  <c r="AE91"/>
  <c r="AC91"/>
  <c r="AA91"/>
  <c r="Y91"/>
  <c r="W91"/>
  <c r="U91"/>
  <c r="AF91" s="1"/>
  <c r="AG91" s="1"/>
  <c r="O91"/>
  <c r="M91"/>
  <c r="P91" s="1"/>
  <c r="Q91" s="1"/>
  <c r="K91"/>
  <c r="AK90"/>
  <c r="AL90" s="1"/>
  <c r="AM90" s="1"/>
  <c r="AN90" s="1"/>
  <c r="AI90"/>
  <c r="AE90"/>
  <c r="AC90"/>
  <c r="AA90"/>
  <c r="Y90"/>
  <c r="W90"/>
  <c r="U90"/>
  <c r="O90"/>
  <c r="P90" s="1"/>
  <c r="Q90" s="1"/>
  <c r="M90"/>
  <c r="K90"/>
  <c r="AK89"/>
  <c r="AI89"/>
  <c r="AL89" s="1"/>
  <c r="AM89" s="1"/>
  <c r="AN89" s="1"/>
  <c r="AE89"/>
  <c r="AC89"/>
  <c r="AA89"/>
  <c r="Y89"/>
  <c r="W89"/>
  <c r="U89"/>
  <c r="O89"/>
  <c r="M89"/>
  <c r="P89" s="1"/>
  <c r="Q89" s="1"/>
  <c r="K89"/>
  <c r="AK88"/>
  <c r="AL88" s="1"/>
  <c r="AM88" s="1"/>
  <c r="AN88" s="1"/>
  <c r="AI88"/>
  <c r="AE88"/>
  <c r="AC88"/>
  <c r="AA88"/>
  <c r="Y88"/>
  <c r="W88"/>
  <c r="AF88" s="1"/>
  <c r="AG88" s="1"/>
  <c r="U88"/>
  <c r="O88"/>
  <c r="P88" s="1"/>
  <c r="Q88" s="1"/>
  <c r="M88"/>
  <c r="K88"/>
  <c r="AK87"/>
  <c r="AI87"/>
  <c r="AL87" s="1"/>
  <c r="AM87" s="1"/>
  <c r="AN87" s="1"/>
  <c r="AE87"/>
  <c r="AC87"/>
  <c r="AA87"/>
  <c r="Y87"/>
  <c r="W87"/>
  <c r="U87"/>
  <c r="AF87" s="1"/>
  <c r="AG87" s="1"/>
  <c r="O87"/>
  <c r="M87"/>
  <c r="P87" s="1"/>
  <c r="Q87" s="1"/>
  <c r="K87"/>
  <c r="AK86"/>
  <c r="AL86" s="1"/>
  <c r="AM86" s="1"/>
  <c r="AN86" s="1"/>
  <c r="AI86"/>
  <c r="AE86"/>
  <c r="AC86"/>
  <c r="AA86"/>
  <c r="Y86"/>
  <c r="W86"/>
  <c r="U86"/>
  <c r="O86"/>
  <c r="P86" s="1"/>
  <c r="Q86" s="1"/>
  <c r="M86"/>
  <c r="K86"/>
  <c r="AK85"/>
  <c r="AI85"/>
  <c r="AL85" s="1"/>
  <c r="AM85" s="1"/>
  <c r="AN85" s="1"/>
  <c r="AE85"/>
  <c r="AC85"/>
  <c r="AA85"/>
  <c r="Y85"/>
  <c r="W85"/>
  <c r="U85"/>
  <c r="O85"/>
  <c r="M85"/>
  <c r="P85" s="1"/>
  <c r="Q85" s="1"/>
  <c r="K85"/>
  <c r="AK84"/>
  <c r="AL84" s="1"/>
  <c r="AM84" s="1"/>
  <c r="AN84" s="1"/>
  <c r="AI84"/>
  <c r="AE84"/>
  <c r="AC84"/>
  <c r="AA84"/>
  <c r="Y84"/>
  <c r="W84"/>
  <c r="AF84" s="1"/>
  <c r="AG84" s="1"/>
  <c r="U84"/>
  <c r="O84"/>
  <c r="P84" s="1"/>
  <c r="Q84" s="1"/>
  <c r="M84"/>
  <c r="K84"/>
  <c r="AK83"/>
  <c r="AI83"/>
  <c r="AL83" s="1"/>
  <c r="AM83" s="1"/>
  <c r="AN83" s="1"/>
  <c r="AE83"/>
  <c r="AC83"/>
  <c r="AA83"/>
  <c r="Y83"/>
  <c r="W83"/>
  <c r="U83"/>
  <c r="AF83" s="1"/>
  <c r="AG83" s="1"/>
  <c r="O83"/>
  <c r="M83"/>
  <c r="P83" s="1"/>
  <c r="Q83" s="1"/>
  <c r="K83"/>
  <c r="AK82"/>
  <c r="AL82" s="1"/>
  <c r="AM82" s="1"/>
  <c r="AN82" s="1"/>
  <c r="AI82"/>
  <c r="AE82"/>
  <c r="AC82"/>
  <c r="AA82"/>
  <c r="Y82"/>
  <c r="W82"/>
  <c r="U82"/>
  <c r="O82"/>
  <c r="P82" s="1"/>
  <c r="Q82" s="1"/>
  <c r="M82"/>
  <c r="K82"/>
  <c r="AK81"/>
  <c r="AI81"/>
  <c r="AL81" s="1"/>
  <c r="AM81" s="1"/>
  <c r="AN81" s="1"/>
  <c r="AE81"/>
  <c r="AC81"/>
  <c r="AA81"/>
  <c r="Y81"/>
  <c r="W81"/>
  <c r="U81"/>
  <c r="O81"/>
  <c r="M81"/>
  <c r="P81" s="1"/>
  <c r="Q81" s="1"/>
  <c r="K81"/>
  <c r="AK80"/>
  <c r="AL80" s="1"/>
  <c r="AM80" s="1"/>
  <c r="AN80" s="1"/>
  <c r="AI80"/>
  <c r="AE80"/>
  <c r="AC80"/>
  <c r="AA80"/>
  <c r="Y80"/>
  <c r="W80"/>
  <c r="AF80" s="1"/>
  <c r="AG80" s="1"/>
  <c r="U80"/>
  <c r="O80"/>
  <c r="P80" s="1"/>
  <c r="Q80" s="1"/>
  <c r="M80"/>
  <c r="K80"/>
  <c r="AK79"/>
  <c r="AI79"/>
  <c r="AL79" s="1"/>
  <c r="AM79" s="1"/>
  <c r="AN79" s="1"/>
  <c r="AE79"/>
  <c r="AC79"/>
  <c r="AA79"/>
  <c r="Y79"/>
  <c r="W79"/>
  <c r="U79"/>
  <c r="AF79" s="1"/>
  <c r="AG79" s="1"/>
  <c r="O79"/>
  <c r="M79"/>
  <c r="P79" s="1"/>
  <c r="Q79" s="1"/>
  <c r="K79"/>
  <c r="AK78"/>
  <c r="AL78" s="1"/>
  <c r="AM78" s="1"/>
  <c r="AN78" s="1"/>
  <c r="AI78"/>
  <c r="AE78"/>
  <c r="AC78"/>
  <c r="AA78"/>
  <c r="Y78"/>
  <c r="W78"/>
  <c r="U78"/>
  <c r="O78"/>
  <c r="P78" s="1"/>
  <c r="Q78" s="1"/>
  <c r="M78"/>
  <c r="K78"/>
  <c r="AK77"/>
  <c r="AI77"/>
  <c r="AL77" s="1"/>
  <c r="AM77" s="1"/>
  <c r="AN77" s="1"/>
  <c r="AE77"/>
  <c r="AC77"/>
  <c r="AA77"/>
  <c r="Y77"/>
  <c r="W77"/>
  <c r="U77"/>
  <c r="O77"/>
  <c r="M77"/>
  <c r="P77" s="1"/>
  <c r="Q77" s="1"/>
  <c r="K77"/>
  <c r="AK76"/>
  <c r="AL76" s="1"/>
  <c r="AM76" s="1"/>
  <c r="AN76" s="1"/>
  <c r="AI76"/>
  <c r="AE76"/>
  <c r="AC76"/>
  <c r="AA76"/>
  <c r="Y76"/>
  <c r="W76"/>
  <c r="AF76" s="1"/>
  <c r="AG76" s="1"/>
  <c r="U76"/>
  <c r="O76"/>
  <c r="P76" s="1"/>
  <c r="Q76" s="1"/>
  <c r="M76"/>
  <c r="K76"/>
  <c r="AK75"/>
  <c r="AI75"/>
  <c r="AL75" s="1"/>
  <c r="AM75" s="1"/>
  <c r="AN75" s="1"/>
  <c r="AE75"/>
  <c r="AC75"/>
  <c r="AA75"/>
  <c r="Y75"/>
  <c r="W75"/>
  <c r="U75"/>
  <c r="AF75" s="1"/>
  <c r="AG75" s="1"/>
  <c r="O75"/>
  <c r="M75"/>
  <c r="P75" s="1"/>
  <c r="Q75" s="1"/>
  <c r="K75"/>
  <c r="AK74"/>
  <c r="AL74" s="1"/>
  <c r="AM74" s="1"/>
  <c r="AN74" s="1"/>
  <c r="AI74"/>
  <c r="AE74"/>
  <c r="AC74"/>
  <c r="AA74"/>
  <c r="Y74"/>
  <c r="W74"/>
  <c r="U74"/>
  <c r="O74"/>
  <c r="P74" s="1"/>
  <c r="Q74" s="1"/>
  <c r="M74"/>
  <c r="K74"/>
  <c r="AK73"/>
  <c r="AI73"/>
  <c r="AL73" s="1"/>
  <c r="AM73" s="1"/>
  <c r="AN73" s="1"/>
  <c r="AE73"/>
  <c r="AC73"/>
  <c r="AA73"/>
  <c r="Y73"/>
  <c r="W73"/>
  <c r="U73"/>
  <c r="O73"/>
  <c r="M73"/>
  <c r="P73" s="1"/>
  <c r="Q73" s="1"/>
  <c r="K73"/>
  <c r="AK72"/>
  <c r="AL72" s="1"/>
  <c r="AM72" s="1"/>
  <c r="AN72" s="1"/>
  <c r="AI72"/>
  <c r="AE72"/>
  <c r="AC72"/>
  <c r="AA72"/>
  <c r="Y72"/>
  <c r="W72"/>
  <c r="AF72" s="1"/>
  <c r="AG72" s="1"/>
  <c r="U72"/>
  <c r="O72"/>
  <c r="P72" s="1"/>
  <c r="Q72" s="1"/>
  <c r="M72"/>
  <c r="K72"/>
  <c r="AK71"/>
  <c r="AI71"/>
  <c r="AL71" s="1"/>
  <c r="AM71" s="1"/>
  <c r="AN71" s="1"/>
  <c r="AE71"/>
  <c r="AC71"/>
  <c r="AA71"/>
  <c r="Y71"/>
  <c r="W71"/>
  <c r="U71"/>
  <c r="AF71" s="1"/>
  <c r="AG71" s="1"/>
  <c r="O71"/>
  <c r="M71"/>
  <c r="P71" s="1"/>
  <c r="Q71" s="1"/>
  <c r="K71"/>
  <c r="AK70"/>
  <c r="AL70" s="1"/>
  <c r="AM70" s="1"/>
  <c r="AN70" s="1"/>
  <c r="AI70"/>
  <c r="AE70"/>
  <c r="AC70"/>
  <c r="AA70"/>
  <c r="Y70"/>
  <c r="W70"/>
  <c r="U70"/>
  <c r="O70"/>
  <c r="P70" s="1"/>
  <c r="Q70" s="1"/>
  <c r="M70"/>
  <c r="K70"/>
  <c r="AK69"/>
  <c r="AI69"/>
  <c r="AL69" s="1"/>
  <c r="AM69" s="1"/>
  <c r="AN69" s="1"/>
  <c r="AE69"/>
  <c r="AC69"/>
  <c r="AA69"/>
  <c r="Y69"/>
  <c r="W69"/>
  <c r="U69"/>
  <c r="O69"/>
  <c r="M69"/>
  <c r="P69" s="1"/>
  <c r="Q69" s="1"/>
  <c r="K69"/>
  <c r="AK68"/>
  <c r="AL68" s="1"/>
  <c r="AM68" s="1"/>
  <c r="AN68" s="1"/>
  <c r="AI68"/>
  <c r="AE68"/>
  <c r="AC68"/>
  <c r="AA68"/>
  <c r="Y68"/>
  <c r="W68"/>
  <c r="AF68" s="1"/>
  <c r="AG68" s="1"/>
  <c r="U68"/>
  <c r="O68"/>
  <c r="P68" s="1"/>
  <c r="Q68" s="1"/>
  <c r="M68"/>
  <c r="K68"/>
  <c r="AK67"/>
  <c r="AI67"/>
  <c r="AL67" s="1"/>
  <c r="AM67" s="1"/>
  <c r="AN67" s="1"/>
  <c r="AE67"/>
  <c r="AC67"/>
  <c r="AA67"/>
  <c r="Y67"/>
  <c r="W67"/>
  <c r="U67"/>
  <c r="AF67" s="1"/>
  <c r="AG67" s="1"/>
  <c r="O67"/>
  <c r="M67"/>
  <c r="P67" s="1"/>
  <c r="Q67" s="1"/>
  <c r="K67"/>
  <c r="AK66"/>
  <c r="AL66" s="1"/>
  <c r="AM66" s="1"/>
  <c r="AN66" s="1"/>
  <c r="AI66"/>
  <c r="AE66"/>
  <c r="AC66"/>
  <c r="AA66"/>
  <c r="Y66"/>
  <c r="W66"/>
  <c r="U66"/>
  <c r="O66"/>
  <c r="P66" s="1"/>
  <c r="Q66" s="1"/>
  <c r="M66"/>
  <c r="K66"/>
  <c r="AK65"/>
  <c r="AI65"/>
  <c r="AL65" s="1"/>
  <c r="AM65" s="1"/>
  <c r="AN65" s="1"/>
  <c r="AE65"/>
  <c r="AC65"/>
  <c r="AA65"/>
  <c r="Y65"/>
  <c r="W65"/>
  <c r="U65"/>
  <c r="O65"/>
  <c r="M65"/>
  <c r="P65" s="1"/>
  <c r="Q65" s="1"/>
  <c r="K65"/>
  <c r="AK64"/>
  <c r="AL64" s="1"/>
  <c r="AM64" s="1"/>
  <c r="AN64" s="1"/>
  <c r="AI64"/>
  <c r="AE64"/>
  <c r="AC64"/>
  <c r="AA64"/>
  <c r="Y64"/>
  <c r="W64"/>
  <c r="AF64" s="1"/>
  <c r="AG64" s="1"/>
  <c r="U64"/>
  <c r="O64"/>
  <c r="P64" s="1"/>
  <c r="Q64" s="1"/>
  <c r="M64"/>
  <c r="K64"/>
  <c r="AK63"/>
  <c r="AI63"/>
  <c r="AL63" s="1"/>
  <c r="AM63" s="1"/>
  <c r="AN63" s="1"/>
  <c r="AE63"/>
  <c r="AC63"/>
  <c r="AA63"/>
  <c r="Y63"/>
  <c r="W63"/>
  <c r="U63"/>
  <c r="AF63" s="1"/>
  <c r="AG63" s="1"/>
  <c r="O63"/>
  <c r="M63"/>
  <c r="P63" s="1"/>
  <c r="Q63" s="1"/>
  <c r="K63"/>
  <c r="AK62"/>
  <c r="AL62" s="1"/>
  <c r="AM62" s="1"/>
  <c r="AN62" s="1"/>
  <c r="AI62"/>
  <c r="AE62"/>
  <c r="AC62"/>
  <c r="AA62"/>
  <c r="Y62"/>
  <c r="W62"/>
  <c r="U62"/>
  <c r="O62"/>
  <c r="P62" s="1"/>
  <c r="Q62" s="1"/>
  <c r="M62"/>
  <c r="K62"/>
  <c r="AK61"/>
  <c r="AI61"/>
  <c r="AL61" s="1"/>
  <c r="AM61" s="1"/>
  <c r="AN61" s="1"/>
  <c r="AE61"/>
  <c r="AC61"/>
  <c r="AA61"/>
  <c r="Y61"/>
  <c r="W61"/>
  <c r="U61"/>
  <c r="O61"/>
  <c r="M61"/>
  <c r="P61" s="1"/>
  <c r="Q61" s="1"/>
  <c r="K61"/>
  <c r="AK60"/>
  <c r="AL60" s="1"/>
  <c r="AM60" s="1"/>
  <c r="AN60" s="1"/>
  <c r="AI60"/>
  <c r="AE60"/>
  <c r="AC60"/>
  <c r="AA60"/>
  <c r="Y60"/>
  <c r="W60"/>
  <c r="AF60" s="1"/>
  <c r="AG60" s="1"/>
  <c r="U60"/>
  <c r="O60"/>
  <c r="P60" s="1"/>
  <c r="Q60" s="1"/>
  <c r="M60"/>
  <c r="K60"/>
  <c r="AK59"/>
  <c r="AI59"/>
  <c r="AL59" s="1"/>
  <c r="AM59" s="1"/>
  <c r="AN59" s="1"/>
  <c r="AE59"/>
  <c r="AC59"/>
  <c r="AA59"/>
  <c r="Y59"/>
  <c r="W59"/>
  <c r="U59"/>
  <c r="AF59" s="1"/>
  <c r="AG59" s="1"/>
  <c r="O59"/>
  <c r="M59"/>
  <c r="P59" s="1"/>
  <c r="Q59" s="1"/>
  <c r="K59"/>
  <c r="AK58"/>
  <c r="AL58" s="1"/>
  <c r="AM58" s="1"/>
  <c r="AN58" s="1"/>
  <c r="AI58"/>
  <c r="AE58"/>
  <c r="AC58"/>
  <c r="AA58"/>
  <c r="Y58"/>
  <c r="W58"/>
  <c r="U58"/>
  <c r="O58"/>
  <c r="P58" s="1"/>
  <c r="Q58" s="1"/>
  <c r="M58"/>
  <c r="K58"/>
  <c r="AK57"/>
  <c r="AI57"/>
  <c r="AL57" s="1"/>
  <c r="AM57" s="1"/>
  <c r="AN57" s="1"/>
  <c r="AE57"/>
  <c r="AC57"/>
  <c r="AA57"/>
  <c r="Y57"/>
  <c r="W57"/>
  <c r="U57"/>
  <c r="O57"/>
  <c r="M57"/>
  <c r="P57" s="1"/>
  <c r="Q57" s="1"/>
  <c r="K57"/>
  <c r="AK56"/>
  <c r="AL56" s="1"/>
  <c r="AM56" s="1"/>
  <c r="AN56" s="1"/>
  <c r="AI56"/>
  <c r="AE56"/>
  <c r="AC56"/>
  <c r="AA56"/>
  <c r="Y56"/>
  <c r="W56"/>
  <c r="AF56" s="1"/>
  <c r="AG56" s="1"/>
  <c r="U56"/>
  <c r="O56"/>
  <c r="P56" s="1"/>
  <c r="Q56" s="1"/>
  <c r="M56"/>
  <c r="K56"/>
  <c r="AK55"/>
  <c r="AI55"/>
  <c r="AL55" s="1"/>
  <c r="AM55" s="1"/>
  <c r="AN55" s="1"/>
  <c r="AE55"/>
  <c r="AC55"/>
  <c r="AA55"/>
  <c r="Y55"/>
  <c r="W55"/>
  <c r="U55"/>
  <c r="AF55" s="1"/>
  <c r="AG55" s="1"/>
  <c r="O55"/>
  <c r="M55"/>
  <c r="P55" s="1"/>
  <c r="Q55" s="1"/>
  <c r="K55"/>
  <c r="AK54"/>
  <c r="AL54" s="1"/>
  <c r="AM54" s="1"/>
  <c r="AN54" s="1"/>
  <c r="AI54"/>
  <c r="AE54"/>
  <c r="AC54"/>
  <c r="AA54"/>
  <c r="Y54"/>
  <c r="W54"/>
  <c r="U54"/>
  <c r="O54"/>
  <c r="P54" s="1"/>
  <c r="Q54" s="1"/>
  <c r="M54"/>
  <c r="K54"/>
  <c r="AK53"/>
  <c r="AI53"/>
  <c r="AL53" s="1"/>
  <c r="AM53" s="1"/>
  <c r="AN53" s="1"/>
  <c r="AE53"/>
  <c r="AC53"/>
  <c r="AA53"/>
  <c r="Y53"/>
  <c r="W53"/>
  <c r="U53"/>
  <c r="O53"/>
  <c r="M53"/>
  <c r="P53" s="1"/>
  <c r="Q53" s="1"/>
  <c r="K53"/>
  <c r="AK52"/>
  <c r="AL52" s="1"/>
  <c r="AM52" s="1"/>
  <c r="AN52" s="1"/>
  <c r="AI52"/>
  <c r="AE52"/>
  <c r="AC52"/>
  <c r="AA52"/>
  <c r="Y52"/>
  <c r="W52"/>
  <c r="AF52" s="1"/>
  <c r="AG52" s="1"/>
  <c r="U52"/>
  <c r="O52"/>
  <c r="P52" s="1"/>
  <c r="Q52" s="1"/>
  <c r="M52"/>
  <c r="K52"/>
  <c r="AK51"/>
  <c r="AI51"/>
  <c r="AL51" s="1"/>
  <c r="AM51" s="1"/>
  <c r="AN51" s="1"/>
  <c r="AE51"/>
  <c r="AC51"/>
  <c r="AA51"/>
  <c r="Y51"/>
  <c r="W51"/>
  <c r="U51"/>
  <c r="AF51" s="1"/>
  <c r="AG51" s="1"/>
  <c r="O51"/>
  <c r="M51"/>
  <c r="P51" s="1"/>
  <c r="Q51" s="1"/>
  <c r="K51"/>
  <c r="AK50"/>
  <c r="AL50" s="1"/>
  <c r="AM50" s="1"/>
  <c r="AN50" s="1"/>
  <c r="AI50"/>
  <c r="AE50"/>
  <c r="AC50"/>
  <c r="AA50"/>
  <c r="Y50"/>
  <c r="W50"/>
  <c r="U50"/>
  <c r="O50"/>
  <c r="P50" s="1"/>
  <c r="Q50" s="1"/>
  <c r="M50"/>
  <c r="K50"/>
  <c r="AK49"/>
  <c r="AI49"/>
  <c r="AL49" s="1"/>
  <c r="AM49" s="1"/>
  <c r="AN49" s="1"/>
  <c r="AE49"/>
  <c r="AC49"/>
  <c r="AA49"/>
  <c r="Y49"/>
  <c r="W49"/>
  <c r="U49"/>
  <c r="O49"/>
  <c r="M49"/>
  <c r="P49" s="1"/>
  <c r="Q49" s="1"/>
  <c r="K49"/>
  <c r="AK48"/>
  <c r="AL48" s="1"/>
  <c r="AM48" s="1"/>
  <c r="AN48" s="1"/>
  <c r="AI48"/>
  <c r="AE48"/>
  <c r="AC48"/>
  <c r="AA48"/>
  <c r="Y48"/>
  <c r="W48"/>
  <c r="AF48" s="1"/>
  <c r="AG48" s="1"/>
  <c r="U48"/>
  <c r="O48"/>
  <c r="P48" s="1"/>
  <c r="Q48" s="1"/>
  <c r="M48"/>
  <c r="K48"/>
  <c r="AK47"/>
  <c r="AI47"/>
  <c r="AL47" s="1"/>
  <c r="AM47" s="1"/>
  <c r="AN47" s="1"/>
  <c r="AE47"/>
  <c r="AC47"/>
  <c r="AA47"/>
  <c r="Y47"/>
  <c r="W47"/>
  <c r="U47"/>
  <c r="AF47" s="1"/>
  <c r="AG47" s="1"/>
  <c r="O47"/>
  <c r="M47"/>
  <c r="P47" s="1"/>
  <c r="Q47" s="1"/>
  <c r="K47"/>
  <c r="AK46"/>
  <c r="AL46" s="1"/>
  <c r="AM46" s="1"/>
  <c r="AN46" s="1"/>
  <c r="AI46"/>
  <c r="AE46"/>
  <c r="AC46"/>
  <c r="AA46"/>
  <c r="Y46"/>
  <c r="W46"/>
  <c r="U46"/>
  <c r="O46"/>
  <c r="P46" s="1"/>
  <c r="Q46" s="1"/>
  <c r="M46"/>
  <c r="K46"/>
  <c r="AK45"/>
  <c r="AI45"/>
  <c r="AL45" s="1"/>
  <c r="AM45" s="1"/>
  <c r="AN45" s="1"/>
  <c r="AE45"/>
  <c r="AC45"/>
  <c r="AA45"/>
  <c r="Y45"/>
  <c r="W45"/>
  <c r="U45"/>
  <c r="O45"/>
  <c r="M45"/>
  <c r="P45" s="1"/>
  <c r="Q45" s="1"/>
  <c r="K45"/>
  <c r="AK44"/>
  <c r="AL44" s="1"/>
  <c r="AM44" s="1"/>
  <c r="AN44" s="1"/>
  <c r="AI44"/>
  <c r="AE44"/>
  <c r="AC44"/>
  <c r="AA44"/>
  <c r="Y44"/>
  <c r="W44"/>
  <c r="AF44" s="1"/>
  <c r="AG44" s="1"/>
  <c r="U44"/>
  <c r="O44"/>
  <c r="P44" s="1"/>
  <c r="Q44" s="1"/>
  <c r="M44"/>
  <c r="K44"/>
  <c r="AK43"/>
  <c r="AI43"/>
  <c r="AL43" s="1"/>
  <c r="AM43" s="1"/>
  <c r="AN43" s="1"/>
  <c r="AE43"/>
  <c r="AC43"/>
  <c r="AA43"/>
  <c r="Y43"/>
  <c r="W43"/>
  <c r="U43"/>
  <c r="AF43" s="1"/>
  <c r="AG43" s="1"/>
  <c r="O43"/>
  <c r="M43"/>
  <c r="P43" s="1"/>
  <c r="Q43" s="1"/>
  <c r="K43"/>
  <c r="AK42"/>
  <c r="AL42" s="1"/>
  <c r="AM42" s="1"/>
  <c r="AN42" s="1"/>
  <c r="AI42"/>
  <c r="AE42"/>
  <c r="AF42" s="1"/>
  <c r="AG42" s="1"/>
  <c r="Y42"/>
  <c r="O42"/>
  <c r="P42" s="1"/>
  <c r="Q42" s="1"/>
  <c r="M42"/>
  <c r="K42"/>
  <c r="AK41"/>
  <c r="AI41"/>
  <c r="AL41" s="1"/>
  <c r="AM41" s="1"/>
  <c r="AN41" s="1"/>
  <c r="AE41"/>
  <c r="Y41"/>
  <c r="AF41" s="1"/>
  <c r="AG41" s="1"/>
  <c r="O41"/>
  <c r="M41"/>
  <c r="P41" s="1"/>
  <c r="Q41" s="1"/>
  <c r="K41"/>
  <c r="AK40"/>
  <c r="AL40" s="1"/>
  <c r="AM40" s="1"/>
  <c r="AN40" s="1"/>
  <c r="AI40"/>
  <c r="AE40"/>
  <c r="AF40" s="1"/>
  <c r="AG40" s="1"/>
  <c r="Y40"/>
  <c r="O40"/>
  <c r="P40" s="1"/>
  <c r="Q40" s="1"/>
  <c r="M40"/>
  <c r="K40"/>
  <c r="AK39"/>
  <c r="AI39"/>
  <c r="AL39" s="1"/>
  <c r="AM39" s="1"/>
  <c r="AN39" s="1"/>
  <c r="AE39"/>
  <c r="Y39"/>
  <c r="AF39" s="1"/>
  <c r="AG39" s="1"/>
  <c r="O39"/>
  <c r="M39"/>
  <c r="P39" s="1"/>
  <c r="Q39" s="1"/>
  <c r="K39"/>
  <c r="AK38"/>
  <c r="AL38" s="1"/>
  <c r="AM38" s="1"/>
  <c r="AN38" s="1"/>
  <c r="AI38"/>
  <c r="AE38"/>
  <c r="AC38"/>
  <c r="AA38"/>
  <c r="Y38"/>
  <c r="W38"/>
  <c r="U38"/>
  <c r="O38"/>
  <c r="P38" s="1"/>
  <c r="Q38" s="1"/>
  <c r="M38"/>
  <c r="K38"/>
  <c r="AK37"/>
  <c r="AI37"/>
  <c r="AL37" s="1"/>
  <c r="AM37" s="1"/>
  <c r="AN37" s="1"/>
  <c r="AE37"/>
  <c r="AC37"/>
  <c r="AA37"/>
  <c r="Y37"/>
  <c r="W37"/>
  <c r="U37"/>
  <c r="O37"/>
  <c r="M37"/>
  <c r="P37" s="1"/>
  <c r="Q37" s="1"/>
  <c r="K37"/>
  <c r="AK36"/>
  <c r="AL36" s="1"/>
  <c r="AM36" s="1"/>
  <c r="AN36" s="1"/>
  <c r="AI36"/>
  <c r="AE36"/>
  <c r="AC36"/>
  <c r="AA36"/>
  <c r="Y36"/>
  <c r="W36"/>
  <c r="AF36" s="1"/>
  <c r="AG36" s="1"/>
  <c r="U36"/>
  <c r="O36"/>
  <c r="P36" s="1"/>
  <c r="Q36" s="1"/>
  <c r="M36"/>
  <c r="K36"/>
  <c r="AK35"/>
  <c r="AI35"/>
  <c r="AL35" s="1"/>
  <c r="AM35" s="1"/>
  <c r="AN35" s="1"/>
  <c r="AE35"/>
  <c r="AC35"/>
  <c r="AA35"/>
  <c r="Y35"/>
  <c r="W35"/>
  <c r="U35"/>
  <c r="AF35" s="1"/>
  <c r="AG35" s="1"/>
  <c r="O35"/>
  <c r="M35"/>
  <c r="P35" s="1"/>
  <c r="Q35" s="1"/>
  <c r="K35"/>
  <c r="AK34"/>
  <c r="AL34" s="1"/>
  <c r="AM34" s="1"/>
  <c r="AN34" s="1"/>
  <c r="AI34"/>
  <c r="AE34"/>
  <c r="AC34"/>
  <c r="AA34"/>
  <c r="Y34"/>
  <c r="W34"/>
  <c r="U34"/>
  <c r="O34"/>
  <c r="P34" s="1"/>
  <c r="Q34" s="1"/>
  <c r="M34"/>
  <c r="K34"/>
  <c r="AK33"/>
  <c r="AI33"/>
  <c r="AL33" s="1"/>
  <c r="AM33" s="1"/>
  <c r="AN33" s="1"/>
  <c r="AE33"/>
  <c r="AC33"/>
  <c r="AA33"/>
  <c r="Y33"/>
  <c r="W33"/>
  <c r="U33"/>
  <c r="O33"/>
  <c r="M33"/>
  <c r="P33" s="1"/>
  <c r="Q33" s="1"/>
  <c r="K33"/>
  <c r="AK32"/>
  <c r="AL32" s="1"/>
  <c r="AM32" s="1"/>
  <c r="AN32" s="1"/>
  <c r="AI32"/>
  <c r="AE32"/>
  <c r="AC32"/>
  <c r="AA32"/>
  <c r="Y32"/>
  <c r="W32"/>
  <c r="AF32" s="1"/>
  <c r="AG32" s="1"/>
  <c r="U32"/>
  <c r="O32"/>
  <c r="P32" s="1"/>
  <c r="Q32" s="1"/>
  <c r="M32"/>
  <c r="K32"/>
  <c r="AK31"/>
  <c r="AI31"/>
  <c r="AL31" s="1"/>
  <c r="AM31" s="1"/>
  <c r="AN31" s="1"/>
  <c r="AE31"/>
  <c r="AC31"/>
  <c r="AA31"/>
  <c r="Y31"/>
  <c r="W31"/>
  <c r="U31"/>
  <c r="AF31" s="1"/>
  <c r="AG31" s="1"/>
  <c r="O31"/>
  <c r="M31"/>
  <c r="P31" s="1"/>
  <c r="Q31" s="1"/>
  <c r="K31"/>
  <c r="AK30"/>
  <c r="AL30" s="1"/>
  <c r="AM30" s="1"/>
  <c r="AN30" s="1"/>
  <c r="AI30"/>
  <c r="AE30"/>
  <c r="AC30"/>
  <c r="AA30"/>
  <c r="Y30"/>
  <c r="W30"/>
  <c r="U30"/>
  <c r="O30"/>
  <c r="P30" s="1"/>
  <c r="Q30" s="1"/>
  <c r="M30"/>
  <c r="K30"/>
  <c r="AK29"/>
  <c r="AI29"/>
  <c r="AL29" s="1"/>
  <c r="AM29" s="1"/>
  <c r="AN29" s="1"/>
  <c r="AE29"/>
  <c r="AC29"/>
  <c r="AA29"/>
  <c r="Y29"/>
  <c r="W29"/>
  <c r="U29"/>
  <c r="O29"/>
  <c r="M29"/>
  <c r="P29" s="1"/>
  <c r="Q29" s="1"/>
  <c r="K29"/>
  <c r="AK28"/>
  <c r="AL28" s="1"/>
  <c r="AM28" s="1"/>
  <c r="AN28" s="1"/>
  <c r="AI28"/>
  <c r="AE28"/>
  <c r="AC28"/>
  <c r="AA28"/>
  <c r="Y28"/>
  <c r="W28"/>
  <c r="AF28" s="1"/>
  <c r="AG28" s="1"/>
  <c r="U28"/>
  <c r="O28"/>
  <c r="P28" s="1"/>
  <c r="Q28" s="1"/>
  <c r="M28"/>
  <c r="K28"/>
  <c r="AK27"/>
  <c r="AI27"/>
  <c r="AL27" s="1"/>
  <c r="AM27" s="1"/>
  <c r="AN27" s="1"/>
  <c r="AE27"/>
  <c r="AC27"/>
  <c r="AA27"/>
  <c r="Y27"/>
  <c r="W27"/>
  <c r="U27"/>
  <c r="AF27" s="1"/>
  <c r="AG27" s="1"/>
  <c r="O27"/>
  <c r="M27"/>
  <c r="P27" s="1"/>
  <c r="Q27" s="1"/>
  <c r="K27"/>
  <c r="AK26"/>
  <c r="AL26" s="1"/>
  <c r="AM26" s="1"/>
  <c r="AN26" s="1"/>
  <c r="AI26"/>
  <c r="AE26"/>
  <c r="AC26"/>
  <c r="AA26"/>
  <c r="Y26"/>
  <c r="W26"/>
  <c r="U26"/>
  <c r="O26"/>
  <c r="P26" s="1"/>
  <c r="Q26" s="1"/>
  <c r="M26"/>
  <c r="K26"/>
  <c r="AK25"/>
  <c r="AI25"/>
  <c r="AL25" s="1"/>
  <c r="AM25" s="1"/>
  <c r="AN25" s="1"/>
  <c r="AE25"/>
  <c r="AC25"/>
  <c r="AA25"/>
  <c r="Y25"/>
  <c r="W25"/>
  <c r="U25"/>
  <c r="O25"/>
  <c r="M25"/>
  <c r="P25" s="1"/>
  <c r="Q25" s="1"/>
  <c r="K25"/>
  <c r="AK24"/>
  <c r="AL24" s="1"/>
  <c r="AM24" s="1"/>
  <c r="AN24" s="1"/>
  <c r="AI24"/>
  <c r="AE24"/>
  <c r="AC24"/>
  <c r="AA24"/>
  <c r="Y24"/>
  <c r="W24"/>
  <c r="AF24" s="1"/>
  <c r="AG24" s="1"/>
  <c r="U24"/>
  <c r="O24"/>
  <c r="P24" s="1"/>
  <c r="Q24" s="1"/>
  <c r="M24"/>
  <c r="K24"/>
  <c r="AK23"/>
  <c r="AI23"/>
  <c r="AL23" s="1"/>
  <c r="AM23" s="1"/>
  <c r="AN23" s="1"/>
  <c r="AE23"/>
  <c r="AC23"/>
  <c r="AA23"/>
  <c r="Y23"/>
  <c r="W23"/>
  <c r="U23"/>
  <c r="AF23" s="1"/>
  <c r="AG23" s="1"/>
  <c r="O23"/>
  <c r="M23"/>
  <c r="P23" s="1"/>
  <c r="Q23" s="1"/>
  <c r="K23"/>
  <c r="AK22"/>
  <c r="AL22" s="1"/>
  <c r="AM22" s="1"/>
  <c r="AN22" s="1"/>
  <c r="AI22"/>
  <c r="AE22"/>
  <c r="AC22"/>
  <c r="AA22"/>
  <c r="Y22"/>
  <c r="W22"/>
  <c r="U22"/>
  <c r="O22"/>
  <c r="M22"/>
  <c r="P22" s="1"/>
  <c r="Q22" s="1"/>
  <c r="K22"/>
  <c r="AK21"/>
  <c r="AI21"/>
  <c r="AL21" s="1"/>
  <c r="AM21" s="1"/>
  <c r="AN21" s="1"/>
  <c r="AE21"/>
  <c r="AC21"/>
  <c r="AA21"/>
  <c r="Y21"/>
  <c r="W21"/>
  <c r="U21"/>
  <c r="AF21" s="1"/>
  <c r="AG21" s="1"/>
  <c r="O21"/>
  <c r="M21"/>
  <c r="P21" s="1"/>
  <c r="Q21" s="1"/>
  <c r="K21"/>
  <c r="AK20"/>
  <c r="AI20"/>
  <c r="AL20" s="1"/>
  <c r="AM20" s="1"/>
  <c r="AN20" s="1"/>
  <c r="AE20"/>
  <c r="AC20"/>
  <c r="AA20"/>
  <c r="Y20"/>
  <c r="W20"/>
  <c r="U20"/>
  <c r="O20"/>
  <c r="P20" s="1"/>
  <c r="Q20" s="1"/>
  <c r="M20"/>
  <c r="K20"/>
  <c r="AK19"/>
  <c r="AI19"/>
  <c r="AL19" s="1"/>
  <c r="AM19" s="1"/>
  <c r="AN19" s="1"/>
  <c r="AE19"/>
  <c r="AC19"/>
  <c r="AA19"/>
  <c r="Y19"/>
  <c r="W19"/>
  <c r="U19"/>
  <c r="O19"/>
  <c r="M19"/>
  <c r="P19" s="1"/>
  <c r="Q19" s="1"/>
  <c r="K19"/>
  <c r="AK18"/>
  <c r="AL18" s="1"/>
  <c r="AM18" s="1"/>
  <c r="AN18" s="1"/>
  <c r="AI18"/>
  <c r="AE18"/>
  <c r="AC18"/>
  <c r="AA18"/>
  <c r="Y18"/>
  <c r="W18"/>
  <c r="U18"/>
  <c r="O18"/>
  <c r="M18"/>
  <c r="P18" s="1"/>
  <c r="Q18" s="1"/>
  <c r="K18"/>
  <c r="AK17"/>
  <c r="AI17"/>
  <c r="AL17" s="1"/>
  <c r="AM17" s="1"/>
  <c r="AN17" s="1"/>
  <c r="AE17"/>
  <c r="AC17"/>
  <c r="AA17"/>
  <c r="Y17"/>
  <c r="W17"/>
  <c r="U17"/>
  <c r="AF17" s="1"/>
  <c r="AG17" s="1"/>
  <c r="O17"/>
  <c r="M17"/>
  <c r="P17" s="1"/>
  <c r="Q17" s="1"/>
  <c r="K17"/>
  <c r="AK16"/>
  <c r="AI16"/>
  <c r="AL16" s="1"/>
  <c r="AM16" s="1"/>
  <c r="AN16" s="1"/>
  <c r="AE16"/>
  <c r="AC16"/>
  <c r="AA16"/>
  <c r="Y16"/>
  <c r="W16"/>
  <c r="U16"/>
  <c r="O16"/>
  <c r="P16" s="1"/>
  <c r="Q16" s="1"/>
  <c r="M16"/>
  <c r="K16"/>
  <c r="AK15"/>
  <c r="AI15"/>
  <c r="AL15" s="1"/>
  <c r="AM15" s="1"/>
  <c r="AN15" s="1"/>
  <c r="AE15"/>
  <c r="AC15"/>
  <c r="AA15"/>
  <c r="Y15"/>
  <c r="W15"/>
  <c r="U15"/>
  <c r="O15"/>
  <c r="M15"/>
  <c r="P15" s="1"/>
  <c r="Q15" s="1"/>
  <c r="K15"/>
  <c r="AK14"/>
  <c r="AL14" s="1"/>
  <c r="AM14" s="1"/>
  <c r="AN14" s="1"/>
  <c r="AI14"/>
  <c r="AE14"/>
  <c r="AC14"/>
  <c r="AA14"/>
  <c r="Y14"/>
  <c r="W14"/>
  <c r="U14"/>
  <c r="O14"/>
  <c r="M14"/>
  <c r="P14" s="1"/>
  <c r="Q14" s="1"/>
  <c r="K14"/>
  <c r="AK13"/>
  <c r="AI13"/>
  <c r="AL13" s="1"/>
  <c r="AM13" s="1"/>
  <c r="AN13" s="1"/>
  <c r="AE13"/>
  <c r="AC13"/>
  <c r="AA13"/>
  <c r="Y13"/>
  <c r="W13"/>
  <c r="U13"/>
  <c r="AF13" s="1"/>
  <c r="AG13" s="1"/>
  <c r="O13"/>
  <c r="M13"/>
  <c r="P13" s="1"/>
  <c r="Q13" s="1"/>
  <c r="K13"/>
  <c r="AF109" l="1"/>
  <c r="AG109" s="1"/>
  <c r="AF14"/>
  <c r="AG14" s="1"/>
  <c r="AF18"/>
  <c r="AG18" s="1"/>
  <c r="AF22"/>
  <c r="AG22" s="1"/>
  <c r="AF99"/>
  <c r="AG99" s="1"/>
  <c r="P100"/>
  <c r="Q100" s="1"/>
  <c r="AL100"/>
  <c r="AM100" s="1"/>
  <c r="AN100" s="1"/>
  <c r="P101"/>
  <c r="Q101" s="1"/>
  <c r="AL101"/>
  <c r="AM101" s="1"/>
  <c r="AN101" s="1"/>
  <c r="P102"/>
  <c r="Q102" s="1"/>
  <c r="AL102"/>
  <c r="AM102" s="1"/>
  <c r="AN102" s="1"/>
  <c r="AF15"/>
  <c r="AG15" s="1"/>
  <c r="AF29"/>
  <c r="AG29" s="1"/>
  <c r="AF30"/>
  <c r="AG30" s="1"/>
  <c r="AF34"/>
  <c r="AG34" s="1"/>
  <c r="AF49"/>
  <c r="AG49" s="1"/>
  <c r="AF53"/>
  <c r="AG53" s="1"/>
  <c r="AF54"/>
  <c r="AG54" s="1"/>
  <c r="AF57"/>
  <c r="AG57" s="1"/>
  <c r="AF58"/>
  <c r="AG58" s="1"/>
  <c r="AF61"/>
  <c r="AG61" s="1"/>
  <c r="AF62"/>
  <c r="AG62" s="1"/>
  <c r="AF65"/>
  <c r="AG65" s="1"/>
  <c r="AF66"/>
  <c r="AG66" s="1"/>
  <c r="AF69"/>
  <c r="AG69" s="1"/>
  <c r="AF70"/>
  <c r="AG70" s="1"/>
  <c r="AF73"/>
  <c r="AG73" s="1"/>
  <c r="AF74"/>
  <c r="AG74" s="1"/>
  <c r="AF77"/>
  <c r="AG77" s="1"/>
  <c r="AF78"/>
  <c r="AG78" s="1"/>
  <c r="AF81"/>
  <c r="AG81" s="1"/>
  <c r="AF82"/>
  <c r="AG82" s="1"/>
  <c r="AF85"/>
  <c r="AG85" s="1"/>
  <c r="AF86"/>
  <c r="AG86" s="1"/>
  <c r="AF89"/>
  <c r="AG89" s="1"/>
  <c r="AF90"/>
  <c r="AG90" s="1"/>
  <c r="AF93"/>
  <c r="AG93" s="1"/>
  <c r="AF94"/>
  <c r="AG94" s="1"/>
  <c r="AF97"/>
  <c r="AG97" s="1"/>
  <c r="AF103"/>
  <c r="AG103" s="1"/>
  <c r="AF106"/>
  <c r="AG106" s="1"/>
  <c r="AF107"/>
  <c r="AG107" s="1"/>
  <c r="AF110"/>
  <c r="AG110" s="1"/>
  <c r="AF111"/>
  <c r="AG111" s="1"/>
  <c r="AF114"/>
  <c r="AG114" s="1"/>
  <c r="AF115"/>
  <c r="AG115" s="1"/>
  <c r="AF19"/>
  <c r="AG19" s="1"/>
  <c r="AF25"/>
  <c r="AG25" s="1"/>
  <c r="AF26"/>
  <c r="AG26" s="1"/>
  <c r="AF33"/>
  <c r="AG33" s="1"/>
  <c r="AF37"/>
  <c r="AG37" s="1"/>
  <c r="AF38"/>
  <c r="AG38" s="1"/>
  <c r="AF45"/>
  <c r="AG45" s="1"/>
  <c r="AF46"/>
  <c r="AG46" s="1"/>
  <c r="AF50"/>
  <c r="AG50" s="1"/>
  <c r="AF16"/>
  <c r="AG16" s="1"/>
  <c r="AF20"/>
  <c r="AG20" s="1"/>
  <c r="AF98"/>
  <c r="AG98" s="1"/>
  <c r="AL98"/>
  <c r="AM98" s="1"/>
  <c r="AN98" s="1"/>
  <c r="P99"/>
  <c r="Q99" s="1"/>
  <c r="AL99"/>
  <c r="AM99" s="1"/>
  <c r="AN99" s="1"/>
  <c r="AF100"/>
  <c r="AG100" s="1"/>
  <c r="AF101"/>
  <c r="AG101" s="1"/>
  <c r="AF102"/>
  <c r="AG102" s="1"/>
  <c r="AK51" i="21"/>
  <c r="AI51"/>
  <c r="AL51" s="1"/>
  <c r="AM51" s="1"/>
  <c r="AN51" s="1"/>
  <c r="AE51"/>
  <c r="AC51"/>
  <c r="AA51"/>
  <c r="Y51"/>
  <c r="W51"/>
  <c r="U51"/>
  <c r="AF51" s="1"/>
  <c r="AG51" s="1"/>
  <c r="O51"/>
  <c r="M51"/>
  <c r="P51" s="1"/>
  <c r="Q51" s="1"/>
  <c r="K51"/>
  <c r="AL50"/>
  <c r="AM50" s="1"/>
  <c r="AN50" s="1"/>
  <c r="AK50"/>
  <c r="AI50"/>
  <c r="AE50"/>
  <c r="AC50"/>
  <c r="AA50"/>
  <c r="Y50"/>
  <c r="AF50" s="1"/>
  <c r="AG50" s="1"/>
  <c r="W50"/>
  <c r="U50"/>
  <c r="P50"/>
  <c r="Q50" s="1"/>
  <c r="O50"/>
  <c r="M50"/>
  <c r="K50"/>
  <c r="AK49"/>
  <c r="AI49"/>
  <c r="AL49" s="1"/>
  <c r="AM49" s="1"/>
  <c r="AN49" s="1"/>
  <c r="AE49"/>
  <c r="AC49"/>
  <c r="AA49"/>
  <c r="Y49"/>
  <c r="W49"/>
  <c r="U49"/>
  <c r="AF49" s="1"/>
  <c r="AG49" s="1"/>
  <c r="O49"/>
  <c r="M49"/>
  <c r="P49" s="1"/>
  <c r="Q49" s="1"/>
  <c r="K49"/>
  <c r="AL48"/>
  <c r="AM48" s="1"/>
  <c r="AN48" s="1"/>
  <c r="AK48"/>
  <c r="AI48"/>
  <c r="AE48"/>
  <c r="AC48"/>
  <c r="AA48"/>
  <c r="Y48"/>
  <c r="AF48" s="1"/>
  <c r="AG48" s="1"/>
  <c r="W48"/>
  <c r="U48"/>
  <c r="P48"/>
  <c r="Q48" s="1"/>
  <c r="O48"/>
  <c r="M48"/>
  <c r="K48"/>
  <c r="AK47"/>
  <c r="AI47"/>
  <c r="AL47" s="1"/>
  <c r="AM47" s="1"/>
  <c r="AN47" s="1"/>
  <c r="AE47"/>
  <c r="AC47"/>
  <c r="AA47"/>
  <c r="Y47"/>
  <c r="W47"/>
  <c r="U47"/>
  <c r="AF47" s="1"/>
  <c r="AG47" s="1"/>
  <c r="O47"/>
  <c r="M47"/>
  <c r="P47" s="1"/>
  <c r="Q47" s="1"/>
  <c r="K47"/>
  <c r="AJ21" i="9"/>
  <c r="AH21"/>
  <c r="AK21" s="1"/>
  <c r="AL21" s="1"/>
  <c r="AM21" s="1"/>
  <c r="AD21"/>
  <c r="AB21"/>
  <c r="Z21"/>
  <c r="X21"/>
  <c r="AE21" s="1"/>
  <c r="AF21" s="1"/>
  <c r="V21"/>
  <c r="T21"/>
  <c r="O21"/>
  <c r="P21" s="1"/>
  <c r="N21"/>
  <c r="L21"/>
  <c r="J21"/>
  <c r="AJ20"/>
  <c r="AH20"/>
  <c r="AK20" s="1"/>
  <c r="AL20" s="1"/>
  <c r="AM20" s="1"/>
  <c r="AD20"/>
  <c r="AB20"/>
  <c r="Z20"/>
  <c r="X20"/>
  <c r="V20"/>
  <c r="T20"/>
  <c r="AE20" s="1"/>
  <c r="AF20" s="1"/>
  <c r="N20"/>
  <c r="L20"/>
  <c r="O20" s="1"/>
  <c r="P20" s="1"/>
  <c r="J20"/>
  <c r="AK19"/>
  <c r="AL19" s="1"/>
  <c r="AM19" s="1"/>
  <c r="AJ19"/>
  <c r="AH19"/>
  <c r="AD19"/>
  <c r="AB19"/>
  <c r="Z19"/>
  <c r="X19"/>
  <c r="AE19" s="1"/>
  <c r="AF19" s="1"/>
  <c r="V19"/>
  <c r="T19"/>
  <c r="O19"/>
  <c r="P19" s="1"/>
  <c r="N19"/>
  <c r="L19"/>
  <c r="J19"/>
  <c r="AJ18"/>
  <c r="AH18"/>
  <c r="AK18" s="1"/>
  <c r="AL18" s="1"/>
  <c r="AM18" s="1"/>
  <c r="AD18"/>
  <c r="AB18"/>
  <c r="Z18"/>
  <c r="X18"/>
  <c r="V18"/>
  <c r="T18"/>
  <c r="AE18" s="1"/>
  <c r="AF18" s="1"/>
  <c r="N18"/>
  <c r="L18"/>
  <c r="O18" s="1"/>
  <c r="P18" s="1"/>
  <c r="J18"/>
  <c r="AK17"/>
  <c r="AL17" s="1"/>
  <c r="AM17" s="1"/>
  <c r="AJ17"/>
  <c r="AH17"/>
  <c r="AD17"/>
  <c r="AB17"/>
  <c r="Z17"/>
  <c r="X17"/>
  <c r="AE17" s="1"/>
  <c r="AF17" s="1"/>
  <c r="V17"/>
  <c r="T17"/>
  <c r="O17"/>
  <c r="P17" s="1"/>
  <c r="N17"/>
  <c r="L17"/>
  <c r="J17"/>
  <c r="AI115" i="21" l="1"/>
  <c r="AK115"/>
  <c r="AL115"/>
  <c r="AM115"/>
  <c r="AN115"/>
  <c r="U115"/>
  <c r="W115"/>
  <c r="Y115"/>
  <c r="AA115"/>
  <c r="AC115"/>
  <c r="AE115"/>
  <c r="AF115"/>
  <c r="AG115"/>
  <c r="M115"/>
  <c r="O115"/>
  <c r="P115"/>
  <c r="Q115"/>
  <c r="K115"/>
  <c r="AI114"/>
  <c r="AK114"/>
  <c r="AL114"/>
  <c r="AM114"/>
  <c r="AN114"/>
  <c r="U114"/>
  <c r="W114"/>
  <c r="Y114"/>
  <c r="AA114"/>
  <c r="AC114"/>
  <c r="AE114"/>
  <c r="AF114"/>
  <c r="AG114"/>
  <c r="M114"/>
  <c r="O114"/>
  <c r="P114"/>
  <c r="Q114"/>
  <c r="K114"/>
  <c r="AI113"/>
  <c r="AK113"/>
  <c r="AL113"/>
  <c r="AM113"/>
  <c r="AN113"/>
  <c r="U113"/>
  <c r="W113"/>
  <c r="Y113"/>
  <c r="AA113"/>
  <c r="AC113"/>
  <c r="AE113"/>
  <c r="AF113"/>
  <c r="AG113"/>
  <c r="M113"/>
  <c r="O113"/>
  <c r="P113"/>
  <c r="Q113"/>
  <c r="K113"/>
  <c r="AI112"/>
  <c r="AK112"/>
  <c r="AL112"/>
  <c r="AM112"/>
  <c r="AN112"/>
  <c r="U112"/>
  <c r="W112"/>
  <c r="Y112"/>
  <c r="AA112"/>
  <c r="AC112"/>
  <c r="AE112"/>
  <c r="AF112"/>
  <c r="AG112"/>
  <c r="M112"/>
  <c r="O112"/>
  <c r="P112"/>
  <c r="Q112"/>
  <c r="K112"/>
  <c r="AI111"/>
  <c r="AK111"/>
  <c r="AL111"/>
  <c r="AM111"/>
  <c r="AN111"/>
  <c r="U111"/>
  <c r="W111"/>
  <c r="Y111"/>
  <c r="AA111"/>
  <c r="AC111"/>
  <c r="AE111"/>
  <c r="AF111"/>
  <c r="AG111"/>
  <c r="M111"/>
  <c r="O111"/>
  <c r="P111"/>
  <c r="Q111"/>
  <c r="K111"/>
  <c r="AI110"/>
  <c r="AK110"/>
  <c r="AL110"/>
  <c r="AM110"/>
  <c r="AN110"/>
  <c r="U110"/>
  <c r="W110"/>
  <c r="Y110"/>
  <c r="AA110"/>
  <c r="AC110"/>
  <c r="AE110"/>
  <c r="AF110"/>
  <c r="AG110"/>
  <c r="M110"/>
  <c r="O110"/>
  <c r="P110"/>
  <c r="Q110"/>
  <c r="K110"/>
  <c r="AI109"/>
  <c r="AK109"/>
  <c r="AL109"/>
  <c r="AM109"/>
  <c r="AN109"/>
  <c r="U109"/>
  <c r="W109"/>
  <c r="Y109"/>
  <c r="AA109"/>
  <c r="AC109"/>
  <c r="AE109"/>
  <c r="AF109"/>
  <c r="AG109"/>
  <c r="M109"/>
  <c r="O109"/>
  <c r="P109"/>
  <c r="Q109"/>
  <c r="K109"/>
  <c r="AI108"/>
  <c r="AK108"/>
  <c r="AL108"/>
  <c r="AM108"/>
  <c r="AN108"/>
  <c r="U108"/>
  <c r="W108"/>
  <c r="Y108"/>
  <c r="AA108"/>
  <c r="AC108"/>
  <c r="AE108"/>
  <c r="AF108"/>
  <c r="AG108"/>
  <c r="M108"/>
  <c r="O108"/>
  <c r="P108"/>
  <c r="Q108"/>
  <c r="K108"/>
  <c r="T18" i="11"/>
  <c r="V18"/>
  <c r="X18"/>
  <c r="Z18"/>
  <c r="AB18"/>
  <c r="AD18"/>
  <c r="AE18"/>
  <c r="T19"/>
  <c r="V19"/>
  <c r="X19"/>
  <c r="Z19"/>
  <c r="AB19"/>
  <c r="AD19"/>
  <c r="AE19"/>
  <c r="T20"/>
  <c r="V20"/>
  <c r="X20"/>
  <c r="Z20"/>
  <c r="AB20"/>
  <c r="AD20"/>
  <c r="AE20"/>
  <c r="T21"/>
  <c r="V21"/>
  <c r="X21"/>
  <c r="Z21"/>
  <c r="AB21"/>
  <c r="AD21"/>
  <c r="AE21"/>
  <c r="T22"/>
  <c r="V22"/>
  <c r="X22"/>
  <c r="Z22"/>
  <c r="AB22"/>
  <c r="AD22"/>
  <c r="AE22"/>
  <c r="T23"/>
  <c r="V23"/>
  <c r="X23"/>
  <c r="Z23"/>
  <c r="AB23"/>
  <c r="AD23"/>
  <c r="AE23"/>
  <c r="T24"/>
  <c r="V24"/>
  <c r="X24"/>
  <c r="Z24"/>
  <c r="AB24"/>
  <c r="AD24"/>
  <c r="AE24"/>
  <c r="T25"/>
  <c r="V25"/>
  <c r="X25"/>
  <c r="Z25"/>
  <c r="AB25"/>
  <c r="AD25"/>
  <c r="AE25"/>
  <c r="T26"/>
  <c r="V26"/>
  <c r="X26"/>
  <c r="Z26"/>
  <c r="AB26"/>
  <c r="AD26"/>
  <c r="AE26"/>
  <c r="T27"/>
  <c r="V27"/>
  <c r="X27"/>
  <c r="Z27"/>
  <c r="AB27"/>
  <c r="AD27"/>
  <c r="AE27"/>
  <c r="T28"/>
  <c r="V28"/>
  <c r="X28"/>
  <c r="Z28"/>
  <c r="AB28"/>
  <c r="AD28"/>
  <c r="AE28"/>
  <c r="T29"/>
  <c r="V29"/>
  <c r="X29"/>
  <c r="Z29"/>
  <c r="AB29"/>
  <c r="AD29"/>
  <c r="AE29"/>
  <c r="T30"/>
  <c r="V30"/>
  <c r="X30"/>
  <c r="Z30"/>
  <c r="AB30"/>
  <c r="AD30"/>
  <c r="AE30"/>
  <c r="T31"/>
  <c r="V31"/>
  <c r="X31"/>
  <c r="Z31"/>
  <c r="AB31"/>
  <c r="AD31"/>
  <c r="AE31"/>
  <c r="T32"/>
  <c r="V32"/>
  <c r="X32"/>
  <c r="Z32"/>
  <c r="AB32"/>
  <c r="AD32"/>
  <c r="AE32"/>
  <c r="T33"/>
  <c r="V33"/>
  <c r="X33"/>
  <c r="Z33"/>
  <c r="AB33"/>
  <c r="AD33"/>
  <c r="AE33"/>
  <c r="T34"/>
  <c r="V34"/>
  <c r="X34"/>
  <c r="Z34"/>
  <c r="AB34"/>
  <c r="AD34"/>
  <c r="AE34"/>
  <c r="T35"/>
  <c r="V35"/>
  <c r="X35"/>
  <c r="Z35"/>
  <c r="AB35"/>
  <c r="AD35"/>
  <c r="AE35"/>
  <c r="T17"/>
  <c r="V17"/>
  <c r="X17"/>
  <c r="Z17"/>
  <c r="AB17"/>
  <c r="AD17"/>
  <c r="AE17"/>
  <c r="AI107" i="21"/>
  <c r="AK107"/>
  <c r="AL107"/>
  <c r="AM107"/>
  <c r="AN107"/>
  <c r="U107"/>
  <c r="W107"/>
  <c r="Y107"/>
  <c r="AA107"/>
  <c r="AC107"/>
  <c r="AE107"/>
  <c r="AF107"/>
  <c r="AG107"/>
  <c r="M107"/>
  <c r="O107"/>
  <c r="P107"/>
  <c r="Q107"/>
  <c r="K107"/>
  <c r="AI106"/>
  <c r="AK106"/>
  <c r="AL106"/>
  <c r="AM106"/>
  <c r="AN106"/>
  <c r="U106"/>
  <c r="W106"/>
  <c r="Y106"/>
  <c r="AA106"/>
  <c r="AC106"/>
  <c r="AE106"/>
  <c r="AF106"/>
  <c r="AG106"/>
  <c r="M106"/>
  <c r="O106"/>
  <c r="P106"/>
  <c r="Q106"/>
  <c r="K106"/>
  <c r="AI105"/>
  <c r="AK105"/>
  <c r="AL105"/>
  <c r="AM105"/>
  <c r="AN105"/>
  <c r="U105"/>
  <c r="W105"/>
  <c r="Y105"/>
  <c r="AA105"/>
  <c r="AC105"/>
  <c r="AE105"/>
  <c r="AF105"/>
  <c r="AG105"/>
  <c r="M105"/>
  <c r="O105"/>
  <c r="P105"/>
  <c r="Q105"/>
  <c r="K105"/>
  <c r="AI104"/>
  <c r="AK104"/>
  <c r="AL104"/>
  <c r="AM104"/>
  <c r="AN104"/>
  <c r="U104"/>
  <c r="W104"/>
  <c r="Y104"/>
  <c r="AA104"/>
  <c r="AC104"/>
  <c r="AE104"/>
  <c r="AF104"/>
  <c r="AG104"/>
  <c r="M104"/>
  <c r="O104"/>
  <c r="P104"/>
  <c r="Q104"/>
  <c r="K104"/>
  <c r="AQ100"/>
  <c r="AQ101"/>
  <c r="AQ102"/>
  <c r="AQ103"/>
  <c r="AI103"/>
  <c r="AK103"/>
  <c r="AL103"/>
  <c r="AM103"/>
  <c r="AN103"/>
  <c r="U103"/>
  <c r="W103"/>
  <c r="Y103"/>
  <c r="AA103"/>
  <c r="AC103"/>
  <c r="AE103"/>
  <c r="AF103"/>
  <c r="AG103"/>
  <c r="M103"/>
  <c r="O103"/>
  <c r="P103"/>
  <c r="Q103"/>
  <c r="K103"/>
  <c r="AI102"/>
  <c r="AK102"/>
  <c r="AL102"/>
  <c r="AM102"/>
  <c r="AN102"/>
  <c r="U102"/>
  <c r="W102"/>
  <c r="Y102"/>
  <c r="AA102"/>
  <c r="AC102"/>
  <c r="AE102"/>
  <c r="AF102"/>
  <c r="AG102"/>
  <c r="M102"/>
  <c r="O102"/>
  <c r="P102"/>
  <c r="Q102"/>
  <c r="K102"/>
  <c r="AI101"/>
  <c r="AK101"/>
  <c r="AL101"/>
  <c r="AM101"/>
  <c r="AN101"/>
  <c r="U101"/>
  <c r="W101"/>
  <c r="Y101"/>
  <c r="AA101"/>
  <c r="AC101"/>
  <c r="AE101"/>
  <c r="AF101"/>
  <c r="AG101"/>
  <c r="M101"/>
  <c r="O101"/>
  <c r="P101"/>
  <c r="Q101"/>
  <c r="K101"/>
  <c r="AI100"/>
  <c r="AK100"/>
  <c r="AL100"/>
  <c r="AM100"/>
  <c r="AN100"/>
  <c r="U100"/>
  <c r="W100"/>
  <c r="Y100"/>
  <c r="AA100"/>
  <c r="AC100"/>
  <c r="AE100"/>
  <c r="AF100"/>
  <c r="AG100"/>
  <c r="M100"/>
  <c r="O100"/>
  <c r="P100"/>
  <c r="Q100"/>
  <c r="K100"/>
  <c r="AI99"/>
  <c r="AK99"/>
  <c r="AL99"/>
  <c r="AM99"/>
  <c r="AN99"/>
  <c r="U99"/>
  <c r="W99"/>
  <c r="Y99"/>
  <c r="AA99"/>
  <c r="AC99"/>
  <c r="AE99"/>
  <c r="AF99"/>
  <c r="AG99"/>
  <c r="M99"/>
  <c r="O99"/>
  <c r="P99"/>
  <c r="Q99"/>
  <c r="K99"/>
  <c r="AI98"/>
  <c r="AK98"/>
  <c r="AL98"/>
  <c r="AM98"/>
  <c r="AN98"/>
  <c r="Y98"/>
  <c r="AA98"/>
  <c r="AC98"/>
  <c r="AE98"/>
  <c r="AF98"/>
  <c r="AG98"/>
  <c r="M98"/>
  <c r="O98"/>
  <c r="P98"/>
  <c r="Q98"/>
  <c r="K98"/>
  <c r="AI97"/>
  <c r="AK97"/>
  <c r="AL97"/>
  <c r="AM97"/>
  <c r="AN97"/>
  <c r="U97"/>
  <c r="W97"/>
  <c r="Y97"/>
  <c r="AA97"/>
  <c r="AC97"/>
  <c r="AE97"/>
  <c r="AF97"/>
  <c r="AG97"/>
  <c r="M97"/>
  <c r="O97"/>
  <c r="P97"/>
  <c r="Q97"/>
  <c r="K97"/>
  <c r="AI96"/>
  <c r="AK96"/>
  <c r="AL96"/>
  <c r="AM96"/>
  <c r="AN96"/>
  <c r="U96"/>
  <c r="W96"/>
  <c r="Y96"/>
  <c r="AA96"/>
  <c r="AC96"/>
  <c r="AE96"/>
  <c r="AF96"/>
  <c r="AG96"/>
  <c r="M96"/>
  <c r="O96"/>
  <c r="P96"/>
  <c r="Q96"/>
  <c r="K96"/>
  <c r="AI95"/>
  <c r="AK95"/>
  <c r="AL95"/>
  <c r="AM95"/>
  <c r="AN95"/>
  <c r="U95"/>
  <c r="W95"/>
  <c r="Y95"/>
  <c r="AA95"/>
  <c r="AC95"/>
  <c r="AE95"/>
  <c r="AF95"/>
  <c r="AG95"/>
  <c r="M95"/>
  <c r="O95"/>
  <c r="P95"/>
  <c r="Q95"/>
  <c r="K95"/>
  <c r="AI94"/>
  <c r="AK94"/>
  <c r="AL94"/>
  <c r="AM94"/>
  <c r="AN94"/>
  <c r="U94"/>
  <c r="W94"/>
  <c r="Y94"/>
  <c r="AA94"/>
  <c r="AC94"/>
  <c r="AE94"/>
  <c r="AF94"/>
  <c r="AG94"/>
  <c r="M94"/>
  <c r="O94"/>
  <c r="P94"/>
  <c r="Q94"/>
  <c r="K94"/>
  <c r="AI93"/>
  <c r="AK93"/>
  <c r="AL93"/>
  <c r="AM93"/>
  <c r="AN93"/>
  <c r="U93"/>
  <c r="W93"/>
  <c r="Y93"/>
  <c r="AA93"/>
  <c r="AC93"/>
  <c r="AE93"/>
  <c r="AF93"/>
  <c r="AG93"/>
  <c r="M93"/>
  <c r="O93"/>
  <c r="P93"/>
  <c r="Q93"/>
  <c r="K93"/>
  <c r="X18" i="25"/>
  <c r="T18"/>
  <c r="V18"/>
  <c r="Z18"/>
  <c r="AB18"/>
  <c r="AD18"/>
  <c r="AE18"/>
  <c r="X19"/>
  <c r="T19"/>
  <c r="V19"/>
  <c r="Z19"/>
  <c r="AB19"/>
  <c r="AD19"/>
  <c r="AE19"/>
  <c r="X20"/>
  <c r="T20"/>
  <c r="V20"/>
  <c r="Z20"/>
  <c r="AB20"/>
  <c r="AD20"/>
  <c r="AE20"/>
  <c r="X17"/>
  <c r="T17"/>
  <c r="V17"/>
  <c r="Z17"/>
  <c r="AB17"/>
  <c r="AD17"/>
  <c r="AE17"/>
  <c r="AI92" i="21"/>
  <c r="AK92"/>
  <c r="AL92"/>
  <c r="AM92"/>
  <c r="AN92"/>
  <c r="U92"/>
  <c r="W92"/>
  <c r="Y92"/>
  <c r="AA92"/>
  <c r="AC92"/>
  <c r="AE92"/>
  <c r="AF92"/>
  <c r="AG92"/>
  <c r="M92"/>
  <c r="O92"/>
  <c r="P92"/>
  <c r="Q92"/>
  <c r="K92"/>
  <c r="AI91"/>
  <c r="AK91"/>
  <c r="AL91"/>
  <c r="AM91"/>
  <c r="AN91"/>
  <c r="U91"/>
  <c r="W91"/>
  <c r="Y91"/>
  <c r="AA91"/>
  <c r="AC91"/>
  <c r="AE91"/>
  <c r="AF91"/>
  <c r="AG91"/>
  <c r="M91"/>
  <c r="O91"/>
  <c r="P91"/>
  <c r="Q91"/>
  <c r="K91"/>
  <c r="AI90"/>
  <c r="AK90"/>
  <c r="AL90"/>
  <c r="AM90"/>
  <c r="AN90"/>
  <c r="U90"/>
  <c r="W90"/>
  <c r="Y90"/>
  <c r="AA90"/>
  <c r="AC90"/>
  <c r="AE90"/>
  <c r="AF90"/>
  <c r="AG90"/>
  <c r="M90"/>
  <c r="O90"/>
  <c r="P90"/>
  <c r="Q90"/>
  <c r="K90"/>
  <c r="AI89"/>
  <c r="AK89"/>
  <c r="AL89"/>
  <c r="AM89"/>
  <c r="AN89"/>
  <c r="U89"/>
  <c r="W89"/>
  <c r="Y89"/>
  <c r="AA89"/>
  <c r="AC89"/>
  <c r="AE89"/>
  <c r="AF89"/>
  <c r="AG89"/>
  <c r="M89"/>
  <c r="O89"/>
  <c r="P89"/>
  <c r="Q89"/>
  <c r="K89"/>
  <c r="AI88"/>
  <c r="AK88"/>
  <c r="AL88"/>
  <c r="AM88"/>
  <c r="AN88"/>
  <c r="U88"/>
  <c r="W88"/>
  <c r="Y88"/>
  <c r="AA88"/>
  <c r="AC88"/>
  <c r="AE88"/>
  <c r="AF88"/>
  <c r="AG88"/>
  <c r="M88"/>
  <c r="O88"/>
  <c r="P88"/>
  <c r="Q88"/>
  <c r="K88"/>
  <c r="AI87"/>
  <c r="AK87"/>
  <c r="AL87"/>
  <c r="AM87"/>
  <c r="AN87"/>
  <c r="U87"/>
  <c r="W87"/>
  <c r="Y87"/>
  <c r="AA87"/>
  <c r="AC87"/>
  <c r="AE87"/>
  <c r="AF87"/>
  <c r="AG87"/>
  <c r="M87"/>
  <c r="O87"/>
  <c r="P87"/>
  <c r="Q87"/>
  <c r="K87"/>
  <c r="AI86"/>
  <c r="AK86"/>
  <c r="AL86"/>
  <c r="AM86"/>
  <c r="AN86"/>
  <c r="U86"/>
  <c r="W86"/>
  <c r="Y86"/>
  <c r="AA86"/>
  <c r="AC86"/>
  <c r="AE86"/>
  <c r="AF86"/>
  <c r="AG86"/>
  <c r="M86"/>
  <c r="O86"/>
  <c r="P86"/>
  <c r="Q86"/>
  <c r="K86"/>
  <c r="AI85"/>
  <c r="AK85"/>
  <c r="AL85"/>
  <c r="AM85"/>
  <c r="AN85"/>
  <c r="U85"/>
  <c r="W85"/>
  <c r="Y85"/>
  <c r="AA85"/>
  <c r="AC85"/>
  <c r="AE85"/>
  <c r="AF85"/>
  <c r="AG85"/>
  <c r="M85"/>
  <c r="O85"/>
  <c r="P85"/>
  <c r="Q85"/>
  <c r="K85"/>
  <c r="AI84"/>
  <c r="AK84"/>
  <c r="AL84"/>
  <c r="AM84"/>
  <c r="AN84"/>
  <c r="U84"/>
  <c r="W84"/>
  <c r="Y84"/>
  <c r="AA84"/>
  <c r="AC84"/>
  <c r="AE84"/>
  <c r="AF84"/>
  <c r="AG84"/>
  <c r="M84"/>
  <c r="O84"/>
  <c r="P84"/>
  <c r="Q84"/>
  <c r="K84"/>
  <c r="AI83"/>
  <c r="AK83"/>
  <c r="AL83"/>
  <c r="AM83"/>
  <c r="AN83"/>
  <c r="U83"/>
  <c r="W83"/>
  <c r="Y83"/>
  <c r="AA83"/>
  <c r="AC83"/>
  <c r="AE83"/>
  <c r="AF83"/>
  <c r="AG83"/>
  <c r="M83"/>
  <c r="O83"/>
  <c r="P83"/>
  <c r="Q83"/>
  <c r="K83"/>
  <c r="AI82"/>
  <c r="AK82"/>
  <c r="AL82"/>
  <c r="AM82"/>
  <c r="AN82"/>
  <c r="U82"/>
  <c r="W82"/>
  <c r="Y82"/>
  <c r="AA82"/>
  <c r="AC82"/>
  <c r="AE82"/>
  <c r="AF82"/>
  <c r="AG82"/>
  <c r="M82"/>
  <c r="O82"/>
  <c r="P82"/>
  <c r="Q82"/>
  <c r="K82"/>
  <c r="AI81"/>
  <c r="AK81"/>
  <c r="AL81"/>
  <c r="AM81"/>
  <c r="AN81"/>
  <c r="U81"/>
  <c r="W81"/>
  <c r="Y81"/>
  <c r="AA81"/>
  <c r="AC81"/>
  <c r="AE81"/>
  <c r="AF81"/>
  <c r="AG81"/>
  <c r="M81"/>
  <c r="O81"/>
  <c r="P81"/>
  <c r="Q81"/>
  <c r="K81"/>
  <c r="AI80"/>
  <c r="AK80"/>
  <c r="AL80"/>
  <c r="AM80"/>
  <c r="AN80"/>
  <c r="U80"/>
  <c r="W80"/>
  <c r="Y80"/>
  <c r="AA80"/>
  <c r="AC80"/>
  <c r="AE80"/>
  <c r="AF80"/>
  <c r="AG80"/>
  <c r="M80"/>
  <c r="O80"/>
  <c r="P80"/>
  <c r="Q80"/>
  <c r="K80"/>
  <c r="AI79"/>
  <c r="AK79"/>
  <c r="AL79"/>
  <c r="AM79"/>
  <c r="AN79"/>
  <c r="U79"/>
  <c r="W79"/>
  <c r="Y79"/>
  <c r="AA79"/>
  <c r="AC79"/>
  <c r="AE79"/>
  <c r="AF79"/>
  <c r="AG79"/>
  <c r="M79"/>
  <c r="O79"/>
  <c r="P79"/>
  <c r="Q79"/>
  <c r="K79"/>
  <c r="AI78"/>
  <c r="AK78"/>
  <c r="AL78"/>
  <c r="AM78"/>
  <c r="AN78"/>
  <c r="U78"/>
  <c r="W78"/>
  <c r="Y78"/>
  <c r="AA78"/>
  <c r="AC78"/>
  <c r="AE78"/>
  <c r="AF78"/>
  <c r="AG78"/>
  <c r="M78"/>
  <c r="O78"/>
  <c r="P78"/>
  <c r="Q78"/>
  <c r="K78"/>
  <c r="AI77"/>
  <c r="AK77"/>
  <c r="AL77"/>
  <c r="AM77"/>
  <c r="AN77"/>
  <c r="U77"/>
  <c r="W77"/>
  <c r="Y77"/>
  <c r="AA77"/>
  <c r="AC77"/>
  <c r="AE77"/>
  <c r="AF77"/>
  <c r="AG77"/>
  <c r="M77"/>
  <c r="O77"/>
  <c r="P77"/>
  <c r="Q77"/>
  <c r="K77"/>
  <c r="AI76"/>
  <c r="AK76"/>
  <c r="AL76"/>
  <c r="AM76"/>
  <c r="AN76"/>
  <c r="U76"/>
  <c r="W76"/>
  <c r="Y76"/>
  <c r="AA76"/>
  <c r="AC76"/>
  <c r="AE76"/>
  <c r="AF76"/>
  <c r="AG76"/>
  <c r="M76"/>
  <c r="O76"/>
  <c r="P76"/>
  <c r="Q76"/>
  <c r="K76"/>
  <c r="AI75"/>
  <c r="AK75"/>
  <c r="AL75"/>
  <c r="AM75"/>
  <c r="AN75"/>
  <c r="U75"/>
  <c r="W75"/>
  <c r="Y75"/>
  <c r="AA75"/>
  <c r="AC75"/>
  <c r="AE75"/>
  <c r="AF75"/>
  <c r="AG75"/>
  <c r="M75"/>
  <c r="O75"/>
  <c r="P75"/>
  <c r="Q75"/>
  <c r="K75"/>
  <c r="AI74"/>
  <c r="AK74"/>
  <c r="AL74"/>
  <c r="AM74"/>
  <c r="AN74"/>
  <c r="U74"/>
  <c r="W74"/>
  <c r="Y74"/>
  <c r="AA74"/>
  <c r="AC74"/>
  <c r="AE74"/>
  <c r="AF74"/>
  <c r="AG74"/>
  <c r="M74"/>
  <c r="O74"/>
  <c r="P74"/>
  <c r="Q74"/>
  <c r="K74"/>
  <c r="AI73"/>
  <c r="AK73"/>
  <c r="AL73"/>
  <c r="AM73"/>
  <c r="AN73"/>
  <c r="U73"/>
  <c r="W73"/>
  <c r="Y73"/>
  <c r="AA73"/>
  <c r="AC73"/>
  <c r="AE73"/>
  <c r="AF73"/>
  <c r="AG73"/>
  <c r="M73"/>
  <c r="O73"/>
  <c r="P73"/>
  <c r="Q73"/>
  <c r="K73"/>
  <c r="AI72"/>
  <c r="AK72"/>
  <c r="AL72"/>
  <c r="AM72"/>
  <c r="AN72"/>
  <c r="U72"/>
  <c r="W72"/>
  <c r="Y72"/>
  <c r="AA72"/>
  <c r="AC72"/>
  <c r="AE72"/>
  <c r="AF72"/>
  <c r="AG72"/>
  <c r="M72"/>
  <c r="O72"/>
  <c r="P72"/>
  <c r="Q72"/>
  <c r="K72"/>
  <c r="AI71"/>
  <c r="AK71"/>
  <c r="AL71"/>
  <c r="AM71"/>
  <c r="AN71"/>
  <c r="U71"/>
  <c r="W71"/>
  <c r="Y71"/>
  <c r="AA71"/>
  <c r="AC71"/>
  <c r="AE71"/>
  <c r="AF71"/>
  <c r="AG71"/>
  <c r="M71"/>
  <c r="O71"/>
  <c r="P71"/>
  <c r="Q71"/>
  <c r="K71"/>
  <c r="AI70"/>
  <c r="AK70"/>
  <c r="AL70"/>
  <c r="AM70"/>
  <c r="AN70"/>
  <c r="U70"/>
  <c r="W70"/>
  <c r="Y70"/>
  <c r="AA70"/>
  <c r="AC70"/>
  <c r="AE70"/>
  <c r="AF70"/>
  <c r="AG70"/>
  <c r="M70"/>
  <c r="O70"/>
  <c r="P70"/>
  <c r="Q70"/>
  <c r="K70"/>
  <c r="AI69"/>
  <c r="AK69"/>
  <c r="AL69"/>
  <c r="AM69"/>
  <c r="AN69"/>
  <c r="U69"/>
  <c r="W69"/>
  <c r="Y69"/>
  <c r="AA69"/>
  <c r="AC69"/>
  <c r="AE69"/>
  <c r="AF69"/>
  <c r="AG69"/>
  <c r="M69"/>
  <c r="O69"/>
  <c r="P69"/>
  <c r="Q69"/>
  <c r="K69"/>
  <c r="AI68"/>
  <c r="AK68"/>
  <c r="AL68"/>
  <c r="AM68"/>
  <c r="AN68"/>
  <c r="U68"/>
  <c r="W68"/>
  <c r="Y68"/>
  <c r="AA68"/>
  <c r="AC68"/>
  <c r="AE68"/>
  <c r="AF68"/>
  <c r="AG68"/>
  <c r="M68"/>
  <c r="O68"/>
  <c r="P68"/>
  <c r="Q68"/>
  <c r="K68"/>
  <c r="AI67"/>
  <c r="AK67"/>
  <c r="AL67"/>
  <c r="AM67"/>
  <c r="AN67"/>
  <c r="U67"/>
  <c r="W67"/>
  <c r="Y67"/>
  <c r="AA67"/>
  <c r="AC67"/>
  <c r="AE67"/>
  <c r="AF67"/>
  <c r="AG67"/>
  <c r="M67"/>
  <c r="O67"/>
  <c r="P67"/>
  <c r="Q67"/>
  <c r="K67"/>
  <c r="AI66"/>
  <c r="AK66"/>
  <c r="AL66"/>
  <c r="AM66"/>
  <c r="AN66"/>
  <c r="U66"/>
  <c r="W66"/>
  <c r="Y66"/>
  <c r="AA66"/>
  <c r="AC66"/>
  <c r="AE66"/>
  <c r="AF66"/>
  <c r="AG66"/>
  <c r="M66"/>
  <c r="O66"/>
  <c r="P66"/>
  <c r="Q66"/>
  <c r="K66"/>
  <c r="AI65"/>
  <c r="AK65"/>
  <c r="AL65"/>
  <c r="AM65"/>
  <c r="AN65"/>
  <c r="U65"/>
  <c r="W65"/>
  <c r="Y65"/>
  <c r="AA65"/>
  <c r="AC65"/>
  <c r="AE65"/>
  <c r="AF65"/>
  <c r="AG65"/>
  <c r="M65"/>
  <c r="O65"/>
  <c r="P65"/>
  <c r="Q65"/>
  <c r="K65"/>
  <c r="AI64"/>
  <c r="AK64"/>
  <c r="AL64"/>
  <c r="AM64"/>
  <c r="AN64"/>
  <c r="U64"/>
  <c r="W64"/>
  <c r="Y64"/>
  <c r="AA64"/>
  <c r="AC64"/>
  <c r="AE64"/>
  <c r="AF64"/>
  <c r="AG64"/>
  <c r="M64"/>
  <c r="O64"/>
  <c r="P64"/>
  <c r="Q64"/>
  <c r="K64"/>
  <c r="AI63"/>
  <c r="AK63"/>
  <c r="AL63"/>
  <c r="AM63"/>
  <c r="AN63"/>
  <c r="U63"/>
  <c r="W63"/>
  <c r="Y63"/>
  <c r="AA63"/>
  <c r="AC63"/>
  <c r="AE63"/>
  <c r="AF63"/>
  <c r="AG63"/>
  <c r="M63"/>
  <c r="O63"/>
  <c r="P63"/>
  <c r="Q63"/>
  <c r="K63"/>
  <c r="AI62"/>
  <c r="AK62"/>
  <c r="AL62"/>
  <c r="AM62"/>
  <c r="AN62"/>
  <c r="U62"/>
  <c r="W62"/>
  <c r="Y62"/>
  <c r="AA62"/>
  <c r="AC62"/>
  <c r="AE62"/>
  <c r="AF62"/>
  <c r="AG62"/>
  <c r="M62"/>
  <c r="O62"/>
  <c r="P62"/>
  <c r="Q62"/>
  <c r="K62"/>
  <c r="AI61"/>
  <c r="AK61"/>
  <c r="AL61"/>
  <c r="AM61"/>
  <c r="AN61"/>
  <c r="U61"/>
  <c r="W61"/>
  <c r="Y61"/>
  <c r="AA61"/>
  <c r="AC61"/>
  <c r="AE61"/>
  <c r="AF61"/>
  <c r="AG61"/>
  <c r="M61"/>
  <c r="O61"/>
  <c r="P61"/>
  <c r="Q61"/>
  <c r="K61"/>
  <c r="AI60"/>
  <c r="AK60"/>
  <c r="AL60"/>
  <c r="AM60"/>
  <c r="AN60"/>
  <c r="U60"/>
  <c r="W60"/>
  <c r="Y60"/>
  <c r="AA60"/>
  <c r="AC60"/>
  <c r="AE60"/>
  <c r="AF60"/>
  <c r="AG60"/>
  <c r="M60"/>
  <c r="O60"/>
  <c r="P60"/>
  <c r="Q60"/>
  <c r="K60"/>
  <c r="AI59"/>
  <c r="AK59"/>
  <c r="AL59"/>
  <c r="AM59"/>
  <c r="AN59"/>
  <c r="U59"/>
  <c r="W59"/>
  <c r="Y59"/>
  <c r="AA59"/>
  <c r="AC59"/>
  <c r="AE59"/>
  <c r="AF59"/>
  <c r="AG59"/>
  <c r="M59"/>
  <c r="O59"/>
  <c r="P59"/>
  <c r="Q59"/>
  <c r="K59"/>
  <c r="AI58"/>
  <c r="AK58"/>
  <c r="AL58"/>
  <c r="AM58"/>
  <c r="AN58"/>
  <c r="U58"/>
  <c r="W58"/>
  <c r="Y58"/>
  <c r="AA58"/>
  <c r="AC58"/>
  <c r="AE58"/>
  <c r="AF58"/>
  <c r="AG58"/>
  <c r="M58"/>
  <c r="O58"/>
  <c r="P58"/>
  <c r="Q58"/>
  <c r="K58"/>
  <c r="AI57"/>
  <c r="AK57"/>
  <c r="AL57"/>
  <c r="AM57"/>
  <c r="AN57"/>
  <c r="U57"/>
  <c r="W57"/>
  <c r="Y57"/>
  <c r="AA57"/>
  <c r="AC57"/>
  <c r="AE57"/>
  <c r="AF57"/>
  <c r="AG57"/>
  <c r="M57"/>
  <c r="O57"/>
  <c r="P57"/>
  <c r="Q57"/>
  <c r="K57"/>
  <c r="AI56"/>
  <c r="AK56"/>
  <c r="AL56"/>
  <c r="AM56"/>
  <c r="AN56"/>
  <c r="U56"/>
  <c r="W56"/>
  <c r="Y56"/>
  <c r="AA56"/>
  <c r="AC56"/>
  <c r="AE56"/>
  <c r="AF56"/>
  <c r="AG56"/>
  <c r="M56"/>
  <c r="O56"/>
  <c r="P56"/>
  <c r="Q56"/>
  <c r="K56"/>
  <c r="AI55"/>
  <c r="AK55"/>
  <c r="AL55"/>
  <c r="AM55"/>
  <c r="AN55"/>
  <c r="U55"/>
  <c r="W55"/>
  <c r="Y55"/>
  <c r="AA55"/>
  <c r="AC55"/>
  <c r="AE55"/>
  <c r="AF55"/>
  <c r="AG55"/>
  <c r="M55"/>
  <c r="O55"/>
  <c r="P55"/>
  <c r="Q55"/>
  <c r="K55"/>
  <c r="AI54"/>
  <c r="AK54"/>
  <c r="AL54"/>
  <c r="AM54"/>
  <c r="AN54"/>
  <c r="U54"/>
  <c r="W54"/>
  <c r="Y54"/>
  <c r="AA54"/>
  <c r="AC54"/>
  <c r="AE54"/>
  <c r="AF54"/>
  <c r="AG54"/>
  <c r="M54"/>
  <c r="O54"/>
  <c r="P54"/>
  <c r="Q54"/>
  <c r="K54"/>
  <c r="AI53"/>
  <c r="AK53"/>
  <c r="AL53"/>
  <c r="AM53"/>
  <c r="AN53"/>
  <c r="U53"/>
  <c r="W53"/>
  <c r="Y53"/>
  <c r="AA53"/>
  <c r="AC53"/>
  <c r="AE53"/>
  <c r="AF53"/>
  <c r="AG53"/>
  <c r="M53"/>
  <c r="O53"/>
  <c r="P53"/>
  <c r="Q53"/>
  <c r="K53"/>
  <c r="AI52"/>
  <c r="AK52"/>
  <c r="AL52"/>
  <c r="AM52"/>
  <c r="AN52"/>
  <c r="U52"/>
  <c r="W52"/>
  <c r="Y52"/>
  <c r="AA52"/>
  <c r="AC52"/>
  <c r="AE52"/>
  <c r="AF52"/>
  <c r="AG52"/>
  <c r="M52"/>
  <c r="O52"/>
  <c r="P52"/>
  <c r="Q52"/>
  <c r="K52"/>
  <c r="AI46"/>
  <c r="AK46"/>
  <c r="AL46"/>
  <c r="AM46"/>
  <c r="AN46"/>
  <c r="U46"/>
  <c r="W46"/>
  <c r="Y46"/>
  <c r="AA46"/>
  <c r="AC46"/>
  <c r="AE46"/>
  <c r="AF46"/>
  <c r="AG46"/>
  <c r="M46"/>
  <c r="O46"/>
  <c r="P46"/>
  <c r="Q46"/>
  <c r="K46"/>
  <c r="AI45"/>
  <c r="AK45"/>
  <c r="AL45"/>
  <c r="AM45"/>
  <c r="AN45"/>
  <c r="U45"/>
  <c r="W45"/>
  <c r="Y45"/>
  <c r="AA45"/>
  <c r="AC45"/>
  <c r="AE45"/>
  <c r="AF45"/>
  <c r="AG45"/>
  <c r="M45"/>
  <c r="O45"/>
  <c r="P45"/>
  <c r="Q45"/>
  <c r="K45"/>
  <c r="AI44"/>
  <c r="AK44"/>
  <c r="AL44"/>
  <c r="AM44"/>
  <c r="AN44"/>
  <c r="U44"/>
  <c r="W44"/>
  <c r="Y44"/>
  <c r="AA44"/>
  <c r="AC44"/>
  <c r="AE44"/>
  <c r="AF44"/>
  <c r="AG44"/>
  <c r="M44"/>
  <c r="O44"/>
  <c r="P44"/>
  <c r="Q44"/>
  <c r="K44"/>
  <c r="AI43"/>
  <c r="AK43"/>
  <c r="AL43"/>
  <c r="AM43"/>
  <c r="AN43"/>
  <c r="U43"/>
  <c r="W43"/>
  <c r="Y43"/>
  <c r="AA43"/>
  <c r="AC43"/>
  <c r="AE43"/>
  <c r="AF43"/>
  <c r="AG43"/>
  <c r="M43"/>
  <c r="O43"/>
  <c r="P43"/>
  <c r="Q43"/>
  <c r="K43"/>
  <c r="AI42"/>
  <c r="AK42"/>
  <c r="AL42"/>
  <c r="AM42"/>
  <c r="AN42"/>
  <c r="Y42"/>
  <c r="AE42"/>
  <c r="AF42"/>
  <c r="AG42"/>
  <c r="M42"/>
  <c r="O42"/>
  <c r="P42"/>
  <c r="Q42"/>
  <c r="K42"/>
  <c r="AI41"/>
  <c r="AK41"/>
  <c r="AL41"/>
  <c r="AM41"/>
  <c r="AN41"/>
  <c r="Y41"/>
  <c r="AE41"/>
  <c r="AF41"/>
  <c r="AG41"/>
  <c r="M41"/>
  <c r="O41"/>
  <c r="P41"/>
  <c r="Q41"/>
  <c r="K41"/>
  <c r="AI40"/>
  <c r="AK40"/>
  <c r="AL40"/>
  <c r="AM40"/>
  <c r="AN40"/>
  <c r="Y40"/>
  <c r="AE40"/>
  <c r="AF40"/>
  <c r="AG40"/>
  <c r="M40"/>
  <c r="O40"/>
  <c r="P40"/>
  <c r="Q40"/>
  <c r="K40"/>
  <c r="AI39"/>
  <c r="AK39"/>
  <c r="AL39"/>
  <c r="AM39"/>
  <c r="AN39"/>
  <c r="Y39"/>
  <c r="AE39"/>
  <c r="AF39"/>
  <c r="AG39"/>
  <c r="M39"/>
  <c r="O39"/>
  <c r="P39"/>
  <c r="Q39"/>
  <c r="K39"/>
  <c r="AH17" i="8"/>
  <c r="AH18"/>
  <c r="AH19"/>
  <c r="AH20"/>
  <c r="X18"/>
  <c r="AD18"/>
  <c r="AE18"/>
  <c r="X19"/>
  <c r="AD19"/>
  <c r="AE19"/>
  <c r="X20"/>
  <c r="AD20"/>
  <c r="AE20"/>
  <c r="T21"/>
  <c r="V21"/>
  <c r="X21"/>
  <c r="Z21"/>
  <c r="AB21"/>
  <c r="AD21"/>
  <c r="AE21"/>
  <c r="T22"/>
  <c r="V22"/>
  <c r="X22"/>
  <c r="Z22"/>
  <c r="AB22"/>
  <c r="AD22"/>
  <c r="AE22"/>
  <c r="T23"/>
  <c r="V23"/>
  <c r="X23"/>
  <c r="Z23"/>
  <c r="AB23"/>
  <c r="AD23"/>
  <c r="AE23"/>
  <c r="T24"/>
  <c r="V24"/>
  <c r="X24"/>
  <c r="Z24"/>
  <c r="AB24"/>
  <c r="AD24"/>
  <c r="AE24"/>
  <c r="X17"/>
  <c r="AD17"/>
  <c r="AE17"/>
  <c r="AI34" i="21"/>
  <c r="AK34"/>
  <c r="AL34"/>
  <c r="AM34"/>
  <c r="AN34"/>
  <c r="U34"/>
  <c r="W34"/>
  <c r="Y34"/>
  <c r="AA34"/>
  <c r="AC34"/>
  <c r="AE34"/>
  <c r="AF34"/>
  <c r="AG34"/>
  <c r="M34"/>
  <c r="O34"/>
  <c r="P34"/>
  <c r="Q34"/>
  <c r="K34"/>
  <c r="AI33"/>
  <c r="AK33"/>
  <c r="AL33"/>
  <c r="AM33"/>
  <c r="AN33"/>
  <c r="U33"/>
  <c r="W33"/>
  <c r="Y33"/>
  <c r="AA33"/>
  <c r="AC33"/>
  <c r="AE33"/>
  <c r="AF33"/>
  <c r="AG33"/>
  <c r="M33"/>
  <c r="O33"/>
  <c r="P33"/>
  <c r="Q33"/>
  <c r="K33"/>
  <c r="AI32"/>
  <c r="AK32"/>
  <c r="AL32"/>
  <c r="AM32"/>
  <c r="AN32"/>
  <c r="U32"/>
  <c r="W32"/>
  <c r="Y32"/>
  <c r="AA32"/>
  <c r="AC32"/>
  <c r="AE32"/>
  <c r="AF32"/>
  <c r="AG32"/>
  <c r="M32"/>
  <c r="O32"/>
  <c r="P32"/>
  <c r="Q32"/>
  <c r="K32"/>
  <c r="AI38"/>
  <c r="AK38"/>
  <c r="AL38"/>
  <c r="AM38"/>
  <c r="AN38"/>
  <c r="U38"/>
  <c r="W38"/>
  <c r="Y38"/>
  <c r="AA38"/>
  <c r="AC38"/>
  <c r="AE38"/>
  <c r="AF38"/>
  <c r="AG38"/>
  <c r="M38"/>
  <c r="O38"/>
  <c r="P38"/>
  <c r="Q38"/>
  <c r="K38"/>
  <c r="AI37"/>
  <c r="AK37"/>
  <c r="AL37"/>
  <c r="AM37"/>
  <c r="AN37"/>
  <c r="U37"/>
  <c r="W37"/>
  <c r="Y37"/>
  <c r="AA37"/>
  <c r="AC37"/>
  <c r="AE37"/>
  <c r="AF37"/>
  <c r="AG37"/>
  <c r="M37"/>
  <c r="O37"/>
  <c r="P37"/>
  <c r="Q37"/>
  <c r="K37"/>
  <c r="AI36"/>
  <c r="AK36"/>
  <c r="AL36"/>
  <c r="AM36"/>
  <c r="AN36"/>
  <c r="U36"/>
  <c r="W36"/>
  <c r="Y36"/>
  <c r="AA36"/>
  <c r="AC36"/>
  <c r="AE36"/>
  <c r="AF36"/>
  <c r="AG36"/>
  <c r="M36"/>
  <c r="O36"/>
  <c r="P36"/>
  <c r="Q36"/>
  <c r="K36"/>
  <c r="AI35"/>
  <c r="AK35"/>
  <c r="AL35"/>
  <c r="AM35"/>
  <c r="AN35"/>
  <c r="U35"/>
  <c r="W35"/>
  <c r="Y35"/>
  <c r="AA35"/>
  <c r="AC35"/>
  <c r="AE35"/>
  <c r="AF35"/>
  <c r="AG35"/>
  <c r="M35"/>
  <c r="O35"/>
  <c r="P35"/>
  <c r="Q35"/>
  <c r="K35"/>
  <c r="T18" i="7"/>
  <c r="V18"/>
  <c r="X18"/>
  <c r="Z18"/>
  <c r="AB18"/>
  <c r="AD18"/>
  <c r="AE18"/>
  <c r="T19"/>
  <c r="V19"/>
  <c r="X19"/>
  <c r="Z19"/>
  <c r="AB19"/>
  <c r="AD19"/>
  <c r="AE19"/>
  <c r="T20"/>
  <c r="V20"/>
  <c r="X20"/>
  <c r="Z20"/>
  <c r="AB20"/>
  <c r="AD20"/>
  <c r="AE20"/>
  <c r="T17"/>
  <c r="V17"/>
  <c r="X17"/>
  <c r="Z17"/>
  <c r="AB17"/>
  <c r="AD17"/>
  <c r="AE17"/>
  <c r="AI31" i="21"/>
  <c r="AK31"/>
  <c r="AL31"/>
  <c r="AM31"/>
  <c r="AN31"/>
  <c r="U31"/>
  <c r="W31"/>
  <c r="Y31"/>
  <c r="AA31"/>
  <c r="AC31"/>
  <c r="AE31"/>
  <c r="AF31"/>
  <c r="AG31"/>
  <c r="M31"/>
  <c r="O31"/>
  <c r="P31"/>
  <c r="Q31"/>
  <c r="K31"/>
  <c r="AI30"/>
  <c r="AK30"/>
  <c r="AL30"/>
  <c r="AM30"/>
  <c r="AN30"/>
  <c r="U30"/>
  <c r="W30"/>
  <c r="Y30"/>
  <c r="AA30"/>
  <c r="AC30"/>
  <c r="AE30"/>
  <c r="AF30"/>
  <c r="AG30"/>
  <c r="M30"/>
  <c r="O30"/>
  <c r="P30"/>
  <c r="Q30"/>
  <c r="K30"/>
  <c r="AI29"/>
  <c r="AK29"/>
  <c r="AL29"/>
  <c r="AM29"/>
  <c r="AN29"/>
  <c r="U29"/>
  <c r="W29"/>
  <c r="Y29"/>
  <c r="AA29"/>
  <c r="AC29"/>
  <c r="AE29"/>
  <c r="AF29"/>
  <c r="AG29"/>
  <c r="M29"/>
  <c r="O29"/>
  <c r="P29"/>
  <c r="Q29"/>
  <c r="K29"/>
  <c r="AI28"/>
  <c r="AK28"/>
  <c r="AL28"/>
  <c r="AM28"/>
  <c r="AN28"/>
  <c r="U28"/>
  <c r="W28"/>
  <c r="Y28"/>
  <c r="AA28"/>
  <c r="AC28"/>
  <c r="AE28"/>
  <c r="AF28"/>
  <c r="AG28"/>
  <c r="M28"/>
  <c r="O28"/>
  <c r="P28"/>
  <c r="Q28"/>
  <c r="K28"/>
  <c r="AI27"/>
  <c r="AK27"/>
  <c r="AL27"/>
  <c r="AM27"/>
  <c r="AN27"/>
  <c r="U27"/>
  <c r="W27"/>
  <c r="Y27"/>
  <c r="AA27"/>
  <c r="AC27"/>
  <c r="AE27"/>
  <c r="AF27"/>
  <c r="AG27"/>
  <c r="M27"/>
  <c r="O27"/>
  <c r="P27"/>
  <c r="Q27"/>
  <c r="K27"/>
  <c r="AI26"/>
  <c r="AK26"/>
  <c r="AL26"/>
  <c r="AM26"/>
  <c r="AN26"/>
  <c r="U26"/>
  <c r="W26"/>
  <c r="Y26"/>
  <c r="AA26"/>
  <c r="AC26"/>
  <c r="AE26"/>
  <c r="AF26"/>
  <c r="AG26"/>
  <c r="M26"/>
  <c r="O26"/>
  <c r="P26"/>
  <c r="Q26"/>
  <c r="K26"/>
  <c r="AI25"/>
  <c r="AK25"/>
  <c r="AL25"/>
  <c r="AM25"/>
  <c r="AN25"/>
  <c r="U25"/>
  <c r="W25"/>
  <c r="Y25"/>
  <c r="AA25"/>
  <c r="AC25"/>
  <c r="AE25"/>
  <c r="AF25"/>
  <c r="AG25"/>
  <c r="M25"/>
  <c r="O25"/>
  <c r="P25"/>
  <c r="Q25"/>
  <c r="K25"/>
  <c r="AI24"/>
  <c r="AK24"/>
  <c r="AL24"/>
  <c r="AM24"/>
  <c r="AN24"/>
  <c r="U24"/>
  <c r="W24"/>
  <c r="Y24"/>
  <c r="AA24"/>
  <c r="AC24"/>
  <c r="AE24"/>
  <c r="AF24"/>
  <c r="AG24"/>
  <c r="M24"/>
  <c r="O24"/>
  <c r="P24"/>
  <c r="Q24"/>
  <c r="K24"/>
  <c r="AI23"/>
  <c r="AK23"/>
  <c r="AL23"/>
  <c r="AM23"/>
  <c r="AN23"/>
  <c r="U23"/>
  <c r="W23"/>
  <c r="Y23"/>
  <c r="AA23"/>
  <c r="AC23"/>
  <c r="AE23"/>
  <c r="AF23"/>
  <c r="AG23"/>
  <c r="M23"/>
  <c r="O23"/>
  <c r="P23"/>
  <c r="Q23"/>
  <c r="K23"/>
  <c r="T18" i="4"/>
  <c r="V18"/>
  <c r="X18"/>
  <c r="Z18"/>
  <c r="AB18"/>
  <c r="AD18"/>
  <c r="AE18"/>
  <c r="T19"/>
  <c r="V19"/>
  <c r="X19"/>
  <c r="Z19"/>
  <c r="AB19"/>
  <c r="AD19"/>
  <c r="AE19"/>
  <c r="T20"/>
  <c r="V20"/>
  <c r="X20"/>
  <c r="Z20"/>
  <c r="AB20"/>
  <c r="AD20"/>
  <c r="AE20"/>
  <c r="T17"/>
  <c r="V17"/>
  <c r="X17"/>
  <c r="Z17"/>
  <c r="AB17"/>
  <c r="AD17"/>
  <c r="AE17"/>
  <c r="AI22" i="21"/>
  <c r="AK22"/>
  <c r="AL22"/>
  <c r="AM22"/>
  <c r="AN22"/>
  <c r="U22"/>
  <c r="W22"/>
  <c r="Y22"/>
  <c r="AA22"/>
  <c r="AC22"/>
  <c r="AE22"/>
  <c r="AF22"/>
  <c r="AG22"/>
  <c r="M22"/>
  <c r="O22"/>
  <c r="P22"/>
  <c r="Q22"/>
  <c r="K22"/>
  <c r="AI21"/>
  <c r="AK21"/>
  <c r="AL21"/>
  <c r="AM21"/>
  <c r="AN21"/>
  <c r="U21"/>
  <c r="W21"/>
  <c r="Y21"/>
  <c r="AA21"/>
  <c r="AC21"/>
  <c r="AE21"/>
  <c r="AF21"/>
  <c r="AG21"/>
  <c r="M21"/>
  <c r="O21"/>
  <c r="P21"/>
  <c r="Q21"/>
  <c r="K21"/>
  <c r="AI20"/>
  <c r="AK20"/>
  <c r="AL20"/>
  <c r="AM20"/>
  <c r="AN20"/>
  <c r="U20"/>
  <c r="W20"/>
  <c r="Y20"/>
  <c r="AA20"/>
  <c r="AC20"/>
  <c r="AE20"/>
  <c r="AF20"/>
  <c r="AG20"/>
  <c r="M20"/>
  <c r="O20"/>
  <c r="P20"/>
  <c r="Q20"/>
  <c r="K20"/>
  <c r="AI19"/>
  <c r="AK19"/>
  <c r="AL19"/>
  <c r="AM19"/>
  <c r="AN19"/>
  <c r="U19"/>
  <c r="W19"/>
  <c r="Y19"/>
  <c r="AA19"/>
  <c r="AC19"/>
  <c r="AE19"/>
  <c r="AF19"/>
  <c r="AG19"/>
  <c r="M19"/>
  <c r="O19"/>
  <c r="P19"/>
  <c r="Q19"/>
  <c r="K19"/>
  <c r="AI18"/>
  <c r="AK18"/>
  <c r="AL18"/>
  <c r="AM18"/>
  <c r="AN18"/>
  <c r="U18"/>
  <c r="W18"/>
  <c r="Y18"/>
  <c r="AA18"/>
  <c r="AC18"/>
  <c r="AE18"/>
  <c r="AF18"/>
  <c r="AG18"/>
  <c r="M18"/>
  <c r="O18"/>
  <c r="P18"/>
  <c r="Q18"/>
  <c r="K18"/>
  <c r="T18" i="3"/>
  <c r="V18"/>
  <c r="X18"/>
  <c r="Z18"/>
  <c r="AB18"/>
  <c r="AD18"/>
  <c r="AE18"/>
  <c r="T19"/>
  <c r="V19"/>
  <c r="X19"/>
  <c r="Z19"/>
  <c r="AB19"/>
  <c r="AD19"/>
  <c r="AE19"/>
  <c r="T20"/>
  <c r="V20"/>
  <c r="X20"/>
  <c r="Z20"/>
  <c r="AB20"/>
  <c r="AD20"/>
  <c r="AE20"/>
  <c r="T21"/>
  <c r="V21"/>
  <c r="X21"/>
  <c r="Z21"/>
  <c r="AB21"/>
  <c r="AD21"/>
  <c r="AE21"/>
  <c r="T22"/>
  <c r="V22"/>
  <c r="X22"/>
  <c r="Z22"/>
  <c r="AB22"/>
  <c r="AD22"/>
  <c r="AE22"/>
  <c r="T23"/>
  <c r="V23"/>
  <c r="X23"/>
  <c r="Z23"/>
  <c r="AB23"/>
  <c r="AD23"/>
  <c r="AE23"/>
  <c r="T24"/>
  <c r="V24"/>
  <c r="X24"/>
  <c r="Z24"/>
  <c r="AB24"/>
  <c r="AD24"/>
  <c r="AE24"/>
  <c r="T25"/>
  <c r="V25"/>
  <c r="X25"/>
  <c r="Z25"/>
  <c r="AB25"/>
  <c r="AD25"/>
  <c r="AE25"/>
  <c r="T26"/>
  <c r="V26"/>
  <c r="X26"/>
  <c r="Z26"/>
  <c r="AB26"/>
  <c r="AD26"/>
  <c r="AE26"/>
  <c r="T27"/>
  <c r="V27"/>
  <c r="X27"/>
  <c r="Z27"/>
  <c r="AB27"/>
  <c r="AD27"/>
  <c r="AE27"/>
  <c r="T28"/>
  <c r="V28"/>
  <c r="X28"/>
  <c r="Z28"/>
  <c r="AB28"/>
  <c r="AD28"/>
  <c r="AE28"/>
  <c r="T29"/>
  <c r="V29"/>
  <c r="X29"/>
  <c r="Z29"/>
  <c r="AB29"/>
  <c r="AD29"/>
  <c r="AE29"/>
  <c r="T30"/>
  <c r="V30"/>
  <c r="X30"/>
  <c r="Z30"/>
  <c r="AB30"/>
  <c r="AD30"/>
  <c r="AE30"/>
  <c r="T31"/>
  <c r="V31"/>
  <c r="X31"/>
  <c r="Z31"/>
  <c r="AB31"/>
  <c r="AD31"/>
  <c r="AE31"/>
  <c r="T32"/>
  <c r="V32"/>
  <c r="X32"/>
  <c r="Z32"/>
  <c r="AB32"/>
  <c r="AD32"/>
  <c r="AE32"/>
  <c r="X33"/>
  <c r="AE33"/>
  <c r="T34"/>
  <c r="V34"/>
  <c r="X34"/>
  <c r="Z34"/>
  <c r="AB34"/>
  <c r="AD34"/>
  <c r="AE34"/>
  <c r="T35"/>
  <c r="V35"/>
  <c r="X35"/>
  <c r="Z35"/>
  <c r="AB35"/>
  <c r="AD35"/>
  <c r="AE35"/>
  <c r="T17"/>
  <c r="V17"/>
  <c r="X17"/>
  <c r="Z17"/>
  <c r="AB17"/>
  <c r="AD17"/>
  <c r="AE17"/>
  <c r="AI17" i="21"/>
  <c r="AK17"/>
  <c r="AL17"/>
  <c r="AM17"/>
  <c r="AN17"/>
  <c r="U17"/>
  <c r="W17"/>
  <c r="Y17"/>
  <c r="AA17"/>
  <c r="AC17"/>
  <c r="AE17"/>
  <c r="AF17"/>
  <c r="AG17"/>
  <c r="M17"/>
  <c r="O17"/>
  <c r="P17"/>
  <c r="Q17"/>
  <c r="K17"/>
  <c r="AI16"/>
  <c r="AK16"/>
  <c r="AL16"/>
  <c r="AM16"/>
  <c r="AN16"/>
  <c r="U16"/>
  <c r="W16"/>
  <c r="Y16"/>
  <c r="AA16"/>
  <c r="AC16"/>
  <c r="AE16"/>
  <c r="AF16"/>
  <c r="AG16"/>
  <c r="M16"/>
  <c r="O16"/>
  <c r="P16"/>
  <c r="Q16"/>
  <c r="K16"/>
  <c r="AI15"/>
  <c r="AK15"/>
  <c r="AL15"/>
  <c r="AM15"/>
  <c r="AN15"/>
  <c r="U15"/>
  <c r="W15"/>
  <c r="Y15"/>
  <c r="AA15"/>
  <c r="AC15"/>
  <c r="AE15"/>
  <c r="AF15"/>
  <c r="AG15"/>
  <c r="M15"/>
  <c r="O15"/>
  <c r="P15"/>
  <c r="Q15"/>
  <c r="K15"/>
  <c r="AI14"/>
  <c r="AK14"/>
  <c r="AL14"/>
  <c r="AM14"/>
  <c r="AN14"/>
  <c r="U14"/>
  <c r="W14"/>
  <c r="Y14"/>
  <c r="AA14"/>
  <c r="AC14"/>
  <c r="AE14"/>
  <c r="AF14"/>
  <c r="AG14"/>
  <c r="M14"/>
  <c r="O14"/>
  <c r="P14"/>
  <c r="Q14"/>
  <c r="K14"/>
  <c r="AI13"/>
  <c r="AK13"/>
  <c r="AL13"/>
  <c r="AM13"/>
  <c r="AN13"/>
  <c r="U13"/>
  <c r="W13"/>
  <c r="Y13"/>
  <c r="AA13"/>
  <c r="AC13"/>
  <c r="AE13"/>
  <c r="AF13"/>
  <c r="AG13"/>
  <c r="M13"/>
  <c r="O13"/>
  <c r="P13"/>
  <c r="Q13"/>
  <c r="K13"/>
  <c r="T18" i="27"/>
  <c r="V18"/>
  <c r="X18"/>
  <c r="Z18"/>
  <c r="AB18"/>
  <c r="AD18"/>
  <c r="AE18"/>
  <c r="T19"/>
  <c r="V19"/>
  <c r="X19"/>
  <c r="Z19"/>
  <c r="AB19"/>
  <c r="AD19"/>
  <c r="AE19"/>
  <c r="T20"/>
  <c r="V20"/>
  <c r="X20"/>
  <c r="Z20"/>
  <c r="AB20"/>
  <c r="AD20"/>
  <c r="AE20"/>
  <c r="T21"/>
  <c r="V21"/>
  <c r="X21"/>
  <c r="Z21"/>
  <c r="AB21"/>
  <c r="AD21"/>
  <c r="AE21"/>
  <c r="T17"/>
  <c r="V17"/>
  <c r="X17"/>
  <c r="Z17"/>
  <c r="AB17"/>
  <c r="AD17"/>
  <c r="AE17"/>
  <c r="AH21"/>
  <c r="AJ21"/>
  <c r="AK21"/>
  <c r="AL21"/>
  <c r="AM21"/>
  <c r="AF21"/>
  <c r="L21"/>
  <c r="N21"/>
  <c r="O21"/>
  <c r="P21"/>
  <c r="J21"/>
  <c r="AH20"/>
  <c r="AJ20"/>
  <c r="AK20"/>
  <c r="AL20"/>
  <c r="AM20"/>
  <c r="AF20"/>
  <c r="L20"/>
  <c r="N20"/>
  <c r="O20"/>
  <c r="P20"/>
  <c r="J20"/>
  <c r="AH19"/>
  <c r="AJ19"/>
  <c r="AK19"/>
  <c r="AL19"/>
  <c r="AM19"/>
  <c r="AF19"/>
  <c r="L19"/>
  <c r="N19"/>
  <c r="O19"/>
  <c r="P19"/>
  <c r="J19"/>
  <c r="AH18"/>
  <c r="AJ18"/>
  <c r="AK18"/>
  <c r="AL18"/>
  <c r="AM18"/>
  <c r="AF18"/>
  <c r="L18"/>
  <c r="N18"/>
  <c r="O18"/>
  <c r="P18"/>
  <c r="J18"/>
  <c r="AH17"/>
  <c r="AJ17"/>
  <c r="AK17"/>
  <c r="AL17"/>
  <c r="AM17"/>
  <c r="AF17"/>
  <c r="L17"/>
  <c r="N17"/>
  <c r="O17"/>
  <c r="P17"/>
  <c r="J17"/>
  <c r="X18" i="26"/>
  <c r="X19"/>
  <c r="X20"/>
  <c r="X21"/>
  <c r="X22"/>
  <c r="X23"/>
  <c r="X24"/>
  <c r="X25"/>
  <c r="X26"/>
  <c r="X27"/>
  <c r="X28"/>
  <c r="X29"/>
  <c r="X30"/>
  <c r="X31"/>
  <c r="X32"/>
  <c r="X33"/>
  <c r="X34"/>
  <c r="X35"/>
  <c r="X36"/>
  <c r="AM36"/>
  <c r="AJ36"/>
  <c r="AH36"/>
  <c r="T36"/>
  <c r="V36"/>
  <c r="Z36"/>
  <c r="AB36"/>
  <c r="AD36"/>
  <c r="AE36"/>
  <c r="AF36"/>
  <c r="N36"/>
  <c r="L36"/>
  <c r="J36"/>
  <c r="AM35"/>
  <c r="AJ35"/>
  <c r="AH35"/>
  <c r="T35"/>
  <c r="V35"/>
  <c r="Z35"/>
  <c r="AB35"/>
  <c r="AD35"/>
  <c r="AE35"/>
  <c r="AF35"/>
  <c r="N35"/>
  <c r="L35"/>
  <c r="J35"/>
  <c r="AM34"/>
  <c r="AJ34"/>
  <c r="AH34"/>
  <c r="T34"/>
  <c r="V34"/>
  <c r="Z34"/>
  <c r="AB34"/>
  <c r="AD34"/>
  <c r="AE34"/>
  <c r="AF34"/>
  <c r="N34"/>
  <c r="L34"/>
  <c r="J34"/>
  <c r="AH33"/>
  <c r="AK33"/>
  <c r="AL33"/>
  <c r="AM33"/>
  <c r="AJ33"/>
  <c r="T33"/>
  <c r="V33"/>
  <c r="Z33"/>
  <c r="AB33"/>
  <c r="AD33"/>
  <c r="AE33"/>
  <c r="AF33"/>
  <c r="L33"/>
  <c r="O33"/>
  <c r="P33"/>
  <c r="N33"/>
  <c r="J33"/>
  <c r="AH32"/>
  <c r="AK32"/>
  <c r="AL32"/>
  <c r="AM32"/>
  <c r="AJ32"/>
  <c r="T32"/>
  <c r="V32"/>
  <c r="Z32"/>
  <c r="AB32"/>
  <c r="AD32"/>
  <c r="AE32"/>
  <c r="AF32"/>
  <c r="L32"/>
  <c r="O32"/>
  <c r="P32"/>
  <c r="N32"/>
  <c r="J32"/>
  <c r="AM31"/>
  <c r="AJ31"/>
  <c r="AH31"/>
  <c r="T31"/>
  <c r="V31"/>
  <c r="Z31"/>
  <c r="AB31"/>
  <c r="AD31"/>
  <c r="AE31"/>
  <c r="AF31"/>
  <c r="N31"/>
  <c r="L31"/>
  <c r="J31"/>
  <c r="AM30"/>
  <c r="AJ30"/>
  <c r="AH30"/>
  <c r="T30"/>
  <c r="V30"/>
  <c r="Z30"/>
  <c r="AB30"/>
  <c r="AD30"/>
  <c r="AE30"/>
  <c r="AF30"/>
  <c r="N30"/>
  <c r="L30"/>
  <c r="J30"/>
  <c r="AH29"/>
  <c r="AK29"/>
  <c r="AL29"/>
  <c r="AM29"/>
  <c r="AJ29"/>
  <c r="T29"/>
  <c r="V29"/>
  <c r="Z29"/>
  <c r="AB29"/>
  <c r="AD29"/>
  <c r="AE29"/>
  <c r="AF29"/>
  <c r="L29"/>
  <c r="O29"/>
  <c r="P29"/>
  <c r="N29"/>
  <c r="J29"/>
  <c r="AH28"/>
  <c r="AK28"/>
  <c r="AL28"/>
  <c r="AM28"/>
  <c r="AJ28"/>
  <c r="T28"/>
  <c r="V28"/>
  <c r="Z28"/>
  <c r="AB28"/>
  <c r="AD28"/>
  <c r="AE28"/>
  <c r="AF28"/>
  <c r="L28"/>
  <c r="O28"/>
  <c r="P28"/>
  <c r="N28"/>
  <c r="J28"/>
  <c r="AM27"/>
  <c r="AJ27"/>
  <c r="AH27"/>
  <c r="T27"/>
  <c r="V27"/>
  <c r="Z27"/>
  <c r="AB27"/>
  <c r="AD27"/>
  <c r="AE27"/>
  <c r="AF27"/>
  <c r="N27"/>
  <c r="L27"/>
  <c r="J27"/>
  <c r="AM26"/>
  <c r="AJ26"/>
  <c r="AH26"/>
  <c r="T26"/>
  <c r="V26"/>
  <c r="Z26"/>
  <c r="AB26"/>
  <c r="AD26"/>
  <c r="AE26"/>
  <c r="AF26"/>
  <c r="N26"/>
  <c r="L26"/>
  <c r="J26"/>
  <c r="AH25"/>
  <c r="AK25"/>
  <c r="AL25"/>
  <c r="AM25"/>
  <c r="AJ25"/>
  <c r="T25"/>
  <c r="V25"/>
  <c r="Z25"/>
  <c r="AB25"/>
  <c r="AD25"/>
  <c r="AE25"/>
  <c r="AF25"/>
  <c r="L25"/>
  <c r="O25"/>
  <c r="P25"/>
  <c r="N25"/>
  <c r="J25"/>
  <c r="AH24"/>
  <c r="AK24"/>
  <c r="AL24"/>
  <c r="AM24"/>
  <c r="AJ24"/>
  <c r="T24"/>
  <c r="V24"/>
  <c r="Z24"/>
  <c r="AB24"/>
  <c r="AD24"/>
  <c r="AE24"/>
  <c r="AF24"/>
  <c r="L24"/>
  <c r="O24"/>
  <c r="P24"/>
  <c r="N24"/>
  <c r="J24"/>
  <c r="AH23"/>
  <c r="AK23"/>
  <c r="AL23"/>
  <c r="AM23"/>
  <c r="AJ23"/>
  <c r="T23"/>
  <c r="V23"/>
  <c r="Z23"/>
  <c r="AB23"/>
  <c r="AD23"/>
  <c r="AE23"/>
  <c r="AF23"/>
  <c r="L23"/>
  <c r="O23"/>
  <c r="P23"/>
  <c r="N23"/>
  <c r="J23"/>
  <c r="AH22"/>
  <c r="AK22"/>
  <c r="AL22"/>
  <c r="AM22"/>
  <c r="AJ22"/>
  <c r="T22"/>
  <c r="V22"/>
  <c r="Z22"/>
  <c r="AB22"/>
  <c r="AD22"/>
  <c r="AE22"/>
  <c r="AF22"/>
  <c r="L22"/>
  <c r="O22"/>
  <c r="P22"/>
  <c r="N22"/>
  <c r="J22"/>
  <c r="AH21"/>
  <c r="AK21"/>
  <c r="AL21"/>
  <c r="AM21"/>
  <c r="AJ21"/>
  <c r="T21"/>
  <c r="V21"/>
  <c r="Z21"/>
  <c r="AB21"/>
  <c r="AD21"/>
  <c r="AE21"/>
  <c r="AF21"/>
  <c r="L21"/>
  <c r="O21"/>
  <c r="P21"/>
  <c r="N21"/>
  <c r="J21"/>
  <c r="AH20"/>
  <c r="AJ20"/>
  <c r="AK20"/>
  <c r="AL20"/>
  <c r="AM20"/>
  <c r="T20"/>
  <c r="V20"/>
  <c r="Z20"/>
  <c r="AB20"/>
  <c r="AD20"/>
  <c r="AE20"/>
  <c r="AF20"/>
  <c r="L20"/>
  <c r="N20"/>
  <c r="O20"/>
  <c r="P20"/>
  <c r="J20"/>
  <c r="AH19"/>
  <c r="AJ19"/>
  <c r="AK19"/>
  <c r="AL19"/>
  <c r="AM19"/>
  <c r="T19"/>
  <c r="V19"/>
  <c r="Z19"/>
  <c r="AB19"/>
  <c r="AD19"/>
  <c r="AE19"/>
  <c r="AF19"/>
  <c r="L19"/>
  <c r="N19"/>
  <c r="O19"/>
  <c r="P19"/>
  <c r="J19"/>
  <c r="AH18"/>
  <c r="AJ18"/>
  <c r="AK18"/>
  <c r="AL18"/>
  <c r="AM18"/>
  <c r="T18"/>
  <c r="V18"/>
  <c r="Z18"/>
  <c r="AB18"/>
  <c r="AD18"/>
  <c r="AE18"/>
  <c r="AF18"/>
  <c r="L18"/>
  <c r="N18"/>
  <c r="O18"/>
  <c r="P18"/>
  <c r="J18"/>
  <c r="AH17"/>
  <c r="AJ17"/>
  <c r="AK17"/>
  <c r="AL17"/>
  <c r="AM17"/>
  <c r="T17"/>
  <c r="V17"/>
  <c r="X17"/>
  <c r="Z17"/>
  <c r="AB17"/>
  <c r="AD17"/>
  <c r="AE17"/>
  <c r="AF17"/>
  <c r="L17"/>
  <c r="N17"/>
  <c r="O17"/>
  <c r="P17"/>
  <c r="J17"/>
  <c r="AM34" i="25"/>
  <c r="AJ34"/>
  <c r="AH34"/>
  <c r="T34"/>
  <c r="V34"/>
  <c r="X34"/>
  <c r="Z34"/>
  <c r="AB34"/>
  <c r="AD34"/>
  <c r="AE34"/>
  <c r="AF34"/>
  <c r="N34"/>
  <c r="L34"/>
  <c r="J34"/>
  <c r="AM33"/>
  <c r="AJ33"/>
  <c r="AH33"/>
  <c r="T33"/>
  <c r="V33"/>
  <c r="X33"/>
  <c r="Z33"/>
  <c r="AB33"/>
  <c r="AD33"/>
  <c r="AE33"/>
  <c r="AF33"/>
  <c r="N33"/>
  <c r="L33"/>
  <c r="J33"/>
  <c r="AM32"/>
  <c r="AJ32"/>
  <c r="AH32"/>
  <c r="T32"/>
  <c r="V32"/>
  <c r="X32"/>
  <c r="Z32"/>
  <c r="AB32"/>
  <c r="AD32"/>
  <c r="AE32"/>
  <c r="AF32"/>
  <c r="N32"/>
  <c r="L32"/>
  <c r="J32"/>
  <c r="AH31"/>
  <c r="AK31"/>
  <c r="AL31"/>
  <c r="AM31"/>
  <c r="AJ31"/>
  <c r="T31"/>
  <c r="V31"/>
  <c r="X31"/>
  <c r="Z31"/>
  <c r="AB31"/>
  <c r="AD31"/>
  <c r="AE31"/>
  <c r="AF31"/>
  <c r="L31"/>
  <c r="O31"/>
  <c r="P31"/>
  <c r="N31"/>
  <c r="J31"/>
  <c r="AH30"/>
  <c r="AK30"/>
  <c r="AL30"/>
  <c r="AM30"/>
  <c r="AJ30"/>
  <c r="T30"/>
  <c r="V30"/>
  <c r="X30"/>
  <c r="Z30"/>
  <c r="AB30"/>
  <c r="AD30"/>
  <c r="AE30"/>
  <c r="AF30"/>
  <c r="L30"/>
  <c r="O30"/>
  <c r="P30"/>
  <c r="N30"/>
  <c r="J30"/>
  <c r="AM29"/>
  <c r="AJ29"/>
  <c r="AH29"/>
  <c r="T29"/>
  <c r="V29"/>
  <c r="X29"/>
  <c r="Z29"/>
  <c r="AB29"/>
  <c r="AD29"/>
  <c r="AE29"/>
  <c r="AF29"/>
  <c r="N29"/>
  <c r="L29"/>
  <c r="J29"/>
  <c r="AM28"/>
  <c r="AJ28"/>
  <c r="AH28"/>
  <c r="T28"/>
  <c r="V28"/>
  <c r="X28"/>
  <c r="Z28"/>
  <c r="AB28"/>
  <c r="AD28"/>
  <c r="AE28"/>
  <c r="AF28"/>
  <c r="N28"/>
  <c r="L28"/>
  <c r="J28"/>
  <c r="AH27"/>
  <c r="AK27"/>
  <c r="AL27"/>
  <c r="AM27"/>
  <c r="AJ27"/>
  <c r="T27"/>
  <c r="V27"/>
  <c r="X27"/>
  <c r="Z27"/>
  <c r="AB27"/>
  <c r="AD27"/>
  <c r="AE27"/>
  <c r="AF27"/>
  <c r="L27"/>
  <c r="O27"/>
  <c r="P27"/>
  <c r="N27"/>
  <c r="J27"/>
  <c r="AH26"/>
  <c r="AK26"/>
  <c r="AL26"/>
  <c r="AM26"/>
  <c r="AJ26"/>
  <c r="T26"/>
  <c r="V26"/>
  <c r="X26"/>
  <c r="Z26"/>
  <c r="AB26"/>
  <c r="AD26"/>
  <c r="AE26"/>
  <c r="AF26"/>
  <c r="L26"/>
  <c r="O26"/>
  <c r="P26"/>
  <c r="N26"/>
  <c r="J26"/>
  <c r="AM25"/>
  <c r="AJ25"/>
  <c r="AH25"/>
  <c r="T25"/>
  <c r="V25"/>
  <c r="X25"/>
  <c r="Z25"/>
  <c r="AB25"/>
  <c r="AD25"/>
  <c r="AE25"/>
  <c r="AF25"/>
  <c r="N25"/>
  <c r="L25"/>
  <c r="J25"/>
  <c r="AM24"/>
  <c r="AJ24"/>
  <c r="AH24"/>
  <c r="T24"/>
  <c r="V24"/>
  <c r="X24"/>
  <c r="Z24"/>
  <c r="AB24"/>
  <c r="AD24"/>
  <c r="AE24"/>
  <c r="AF24"/>
  <c r="N24"/>
  <c r="L24"/>
  <c r="J24"/>
  <c r="AH23"/>
  <c r="AK23"/>
  <c r="AL23"/>
  <c r="AM23"/>
  <c r="AJ23"/>
  <c r="T23"/>
  <c r="V23"/>
  <c r="X23"/>
  <c r="Z23"/>
  <c r="AB23"/>
  <c r="AD23"/>
  <c r="AE23"/>
  <c r="AF23"/>
  <c r="L23"/>
  <c r="O23"/>
  <c r="P23"/>
  <c r="N23"/>
  <c r="J23"/>
  <c r="AH22"/>
  <c r="AK22"/>
  <c r="AL22"/>
  <c r="AM22"/>
  <c r="AJ22"/>
  <c r="T22"/>
  <c r="V22"/>
  <c r="X22"/>
  <c r="Z22"/>
  <c r="AB22"/>
  <c r="AD22"/>
  <c r="AE22"/>
  <c r="AF22"/>
  <c r="L22"/>
  <c r="O22"/>
  <c r="P22"/>
  <c r="N22"/>
  <c r="J22"/>
  <c r="AH21"/>
  <c r="AK21"/>
  <c r="AL21"/>
  <c r="AM21"/>
  <c r="AJ21"/>
  <c r="T21"/>
  <c r="V21"/>
  <c r="X21"/>
  <c r="Z21"/>
  <c r="AB21"/>
  <c r="AD21"/>
  <c r="AE21"/>
  <c r="AF21"/>
  <c r="L21"/>
  <c r="O21"/>
  <c r="P21"/>
  <c r="N21"/>
  <c r="J21"/>
  <c r="AH20"/>
  <c r="AJ20"/>
  <c r="AK20"/>
  <c r="AL20"/>
  <c r="AM20"/>
  <c r="AF20"/>
  <c r="L20"/>
  <c r="N20"/>
  <c r="O20"/>
  <c r="P20"/>
  <c r="J20"/>
  <c r="AH19"/>
  <c r="AJ19"/>
  <c r="AK19"/>
  <c r="AL19"/>
  <c r="AM19"/>
  <c r="AF19"/>
  <c r="L19"/>
  <c r="N19"/>
  <c r="O19"/>
  <c r="P19"/>
  <c r="J19"/>
  <c r="AH18"/>
  <c r="AJ18"/>
  <c r="AK18"/>
  <c r="AL18"/>
  <c r="AM18"/>
  <c r="AF18"/>
  <c r="L18"/>
  <c r="N18"/>
  <c r="O18"/>
  <c r="P18"/>
  <c r="J18"/>
  <c r="AH17"/>
  <c r="AJ17"/>
  <c r="AK17"/>
  <c r="AL17"/>
  <c r="AM17"/>
  <c r="AF17"/>
  <c r="L17"/>
  <c r="N17"/>
  <c r="O17"/>
  <c r="P17"/>
  <c r="J17"/>
  <c r="AH18" i="24"/>
  <c r="AJ18"/>
  <c r="AK18"/>
  <c r="AL18"/>
  <c r="AM18"/>
  <c r="Z18"/>
  <c r="AB18"/>
  <c r="AD18"/>
  <c r="X18"/>
  <c r="AE18"/>
  <c r="AF18"/>
  <c r="AH17"/>
  <c r="AJ17"/>
  <c r="AK17"/>
  <c r="AL17"/>
  <c r="AM17"/>
  <c r="Z17"/>
  <c r="AB17"/>
  <c r="AD17"/>
  <c r="T17"/>
  <c r="V17"/>
  <c r="X17"/>
  <c r="AE17"/>
  <c r="AF17"/>
  <c r="L18"/>
  <c r="N18"/>
  <c r="O18"/>
  <c r="P18"/>
  <c r="J18"/>
  <c r="L17"/>
  <c r="N17"/>
  <c r="O17"/>
  <c r="P17"/>
  <c r="J17"/>
  <c r="AM34"/>
  <c r="AJ34"/>
  <c r="AH34"/>
  <c r="T34"/>
  <c r="V34"/>
  <c r="X34"/>
  <c r="Z34"/>
  <c r="AB34"/>
  <c r="AD34"/>
  <c r="AE34"/>
  <c r="AF34"/>
  <c r="N34"/>
  <c r="L34"/>
  <c r="J34"/>
  <c r="AM33"/>
  <c r="AJ33"/>
  <c r="AH33"/>
  <c r="T33"/>
  <c r="V33"/>
  <c r="X33"/>
  <c r="Z33"/>
  <c r="AB33"/>
  <c r="AD33"/>
  <c r="AE33"/>
  <c r="AF33"/>
  <c r="N33"/>
  <c r="L33"/>
  <c r="J33"/>
  <c r="AM32"/>
  <c r="AJ32"/>
  <c r="AH32"/>
  <c r="T32"/>
  <c r="V32"/>
  <c r="X32"/>
  <c r="Z32"/>
  <c r="AB32"/>
  <c r="AD32"/>
  <c r="AE32"/>
  <c r="AF32"/>
  <c r="N32"/>
  <c r="L32"/>
  <c r="J32"/>
  <c r="AH31"/>
  <c r="AK31"/>
  <c r="AL31"/>
  <c r="AM31"/>
  <c r="AJ31"/>
  <c r="T31"/>
  <c r="V31"/>
  <c r="X31"/>
  <c r="Z31"/>
  <c r="AB31"/>
  <c r="AD31"/>
  <c r="AE31"/>
  <c r="AF31"/>
  <c r="L31"/>
  <c r="O31"/>
  <c r="P31"/>
  <c r="N31"/>
  <c r="J31"/>
  <c r="AH30"/>
  <c r="AK30"/>
  <c r="AL30"/>
  <c r="AM30"/>
  <c r="AJ30"/>
  <c r="T30"/>
  <c r="V30"/>
  <c r="X30"/>
  <c r="Z30"/>
  <c r="AB30"/>
  <c r="AD30"/>
  <c r="AE30"/>
  <c r="AF30"/>
  <c r="L30"/>
  <c r="O30"/>
  <c r="P30"/>
  <c r="N30"/>
  <c r="J30"/>
  <c r="AM29"/>
  <c r="AJ29"/>
  <c r="AH29"/>
  <c r="T29"/>
  <c r="V29"/>
  <c r="X29"/>
  <c r="Z29"/>
  <c r="AB29"/>
  <c r="AD29"/>
  <c r="AE29"/>
  <c r="AF29"/>
  <c r="N29"/>
  <c r="L29"/>
  <c r="J29"/>
  <c r="AM28"/>
  <c r="AJ28"/>
  <c r="AH28"/>
  <c r="T28"/>
  <c r="V28"/>
  <c r="X28"/>
  <c r="Z28"/>
  <c r="AB28"/>
  <c r="AD28"/>
  <c r="AE28"/>
  <c r="AF28"/>
  <c r="N28"/>
  <c r="L28"/>
  <c r="J28"/>
  <c r="AH27"/>
  <c r="AK27"/>
  <c r="AL27"/>
  <c r="AM27"/>
  <c r="AJ27"/>
  <c r="T27"/>
  <c r="V27"/>
  <c r="X27"/>
  <c r="Z27"/>
  <c r="AB27"/>
  <c r="AD27"/>
  <c r="AE27"/>
  <c r="AF27"/>
  <c r="L27"/>
  <c r="O27"/>
  <c r="P27"/>
  <c r="N27"/>
  <c r="J27"/>
  <c r="AH26"/>
  <c r="AK26"/>
  <c r="AL26"/>
  <c r="AM26"/>
  <c r="AJ26"/>
  <c r="T26"/>
  <c r="V26"/>
  <c r="X26"/>
  <c r="Z26"/>
  <c r="AB26"/>
  <c r="AD26"/>
  <c r="AE26"/>
  <c r="AF26"/>
  <c r="L26"/>
  <c r="O26"/>
  <c r="P26"/>
  <c r="N26"/>
  <c r="J26"/>
  <c r="AM25"/>
  <c r="AJ25"/>
  <c r="AH25"/>
  <c r="T25"/>
  <c r="V25"/>
  <c r="X25"/>
  <c r="Z25"/>
  <c r="AB25"/>
  <c r="AD25"/>
  <c r="AE25"/>
  <c r="AF25"/>
  <c r="N25"/>
  <c r="L25"/>
  <c r="J25"/>
  <c r="AM24"/>
  <c r="AJ24"/>
  <c r="AH24"/>
  <c r="T24"/>
  <c r="V24"/>
  <c r="X24"/>
  <c r="Z24"/>
  <c r="AB24"/>
  <c r="AD24"/>
  <c r="AE24"/>
  <c r="AF24"/>
  <c r="N24"/>
  <c r="L24"/>
  <c r="J24"/>
  <c r="AH23"/>
  <c r="AK23"/>
  <c r="AL23"/>
  <c r="AM23"/>
  <c r="AJ23"/>
  <c r="T23"/>
  <c r="V23"/>
  <c r="X23"/>
  <c r="Z23"/>
  <c r="AB23"/>
  <c r="AD23"/>
  <c r="AE23"/>
  <c r="AF23"/>
  <c r="L23"/>
  <c r="O23"/>
  <c r="P23"/>
  <c r="N23"/>
  <c r="J23"/>
  <c r="AH22"/>
  <c r="AK22"/>
  <c r="AL22"/>
  <c r="AM22"/>
  <c r="AJ22"/>
  <c r="T22"/>
  <c r="V22"/>
  <c r="X22"/>
  <c r="Z22"/>
  <c r="AB22"/>
  <c r="AD22"/>
  <c r="AE22"/>
  <c r="AF22"/>
  <c r="L22"/>
  <c r="O22"/>
  <c r="P22"/>
  <c r="N22"/>
  <c r="J22"/>
  <c r="AH21"/>
  <c r="AK21"/>
  <c r="AL21"/>
  <c r="AM21"/>
  <c r="AJ21"/>
  <c r="T21"/>
  <c r="V21"/>
  <c r="X21"/>
  <c r="Z21"/>
  <c r="AB21"/>
  <c r="AD21"/>
  <c r="AE21"/>
  <c r="AF21"/>
  <c r="L21"/>
  <c r="O21"/>
  <c r="P21"/>
  <c r="N21"/>
  <c r="J21"/>
  <c r="AH20"/>
  <c r="AK20"/>
  <c r="AL20"/>
  <c r="AM20"/>
  <c r="AJ20"/>
  <c r="T20"/>
  <c r="V20"/>
  <c r="X20"/>
  <c r="Z20"/>
  <c r="AB20"/>
  <c r="AD20"/>
  <c r="AE20"/>
  <c r="AF20"/>
  <c r="L20"/>
  <c r="O20"/>
  <c r="P20"/>
  <c r="N20"/>
  <c r="J20"/>
  <c r="AH19"/>
  <c r="AK19"/>
  <c r="AL19"/>
  <c r="AM19"/>
  <c r="AJ19"/>
  <c r="T19"/>
  <c r="V19"/>
  <c r="X19"/>
  <c r="Z19"/>
  <c r="AB19"/>
  <c r="AD19"/>
  <c r="AE19"/>
  <c r="AF19"/>
  <c r="L19"/>
  <c r="O19"/>
  <c r="P19"/>
  <c r="N19"/>
  <c r="J19"/>
  <c r="X18" i="13"/>
  <c r="X19"/>
  <c r="X20"/>
  <c r="X21"/>
  <c r="X22"/>
  <c r="X23"/>
  <c r="X24"/>
  <c r="X25"/>
  <c r="X26"/>
  <c r="X27"/>
  <c r="X28"/>
  <c r="X29"/>
  <c r="X30"/>
  <c r="X31"/>
  <c r="X32"/>
  <c r="X33"/>
  <c r="X34"/>
  <c r="X35"/>
  <c r="X36"/>
  <c r="X18" i="12"/>
  <c r="X19"/>
  <c r="X20"/>
  <c r="X21"/>
  <c r="X22"/>
  <c r="X23"/>
  <c r="X24"/>
  <c r="X25"/>
  <c r="X26"/>
  <c r="X27"/>
  <c r="X28"/>
  <c r="X29"/>
  <c r="X30"/>
  <c r="X31"/>
  <c r="X32"/>
  <c r="X33"/>
  <c r="X34"/>
  <c r="X35"/>
  <c r="X18" i="14"/>
  <c r="X19"/>
  <c r="X20"/>
  <c r="X21"/>
  <c r="X22"/>
  <c r="X23"/>
  <c r="X24"/>
  <c r="X25"/>
  <c r="X26"/>
  <c r="X27"/>
  <c r="X28"/>
  <c r="X29"/>
  <c r="X30"/>
  <c r="X31"/>
  <c r="X32"/>
  <c r="X33"/>
  <c r="X34"/>
  <c r="X35"/>
  <c r="X36"/>
  <c r="X18" i="16"/>
  <c r="X19"/>
  <c r="X20"/>
  <c r="X21"/>
  <c r="X22"/>
  <c r="X23"/>
  <c r="X24"/>
  <c r="X25"/>
  <c r="X26"/>
  <c r="X27"/>
  <c r="X28"/>
  <c r="X29"/>
  <c r="X30"/>
  <c r="X31"/>
  <c r="X32"/>
  <c r="X33"/>
  <c r="X34"/>
  <c r="X35"/>
  <c r="X17"/>
  <c r="X18" i="17"/>
  <c r="X19"/>
  <c r="X20"/>
  <c r="X21"/>
  <c r="X22"/>
  <c r="X23"/>
  <c r="X24"/>
  <c r="X25"/>
  <c r="X26"/>
  <c r="X27"/>
  <c r="X28"/>
  <c r="X29"/>
  <c r="X30"/>
  <c r="X31"/>
  <c r="X32"/>
  <c r="X33"/>
  <c r="X34"/>
  <c r="X35"/>
  <c r="X36"/>
  <c r="X18" i="18"/>
  <c r="X19"/>
  <c r="X20"/>
  <c r="X21"/>
  <c r="X22"/>
  <c r="X23"/>
  <c r="X24"/>
  <c r="X25"/>
  <c r="X26"/>
  <c r="X27"/>
  <c r="X28"/>
  <c r="X29"/>
  <c r="X30"/>
  <c r="X31"/>
  <c r="X32"/>
  <c r="X33"/>
  <c r="X34"/>
  <c r="X35"/>
  <c r="X36"/>
  <c r="X18" i="10"/>
  <c r="X19"/>
  <c r="X20"/>
  <c r="X21"/>
  <c r="X22"/>
  <c r="X23"/>
  <c r="X24"/>
  <c r="X25"/>
  <c r="X26"/>
  <c r="X27"/>
  <c r="X28"/>
  <c r="X29"/>
  <c r="X30"/>
  <c r="X31"/>
  <c r="X32"/>
  <c r="X33"/>
  <c r="X34"/>
  <c r="X35"/>
  <c r="X36"/>
  <c r="X18" i="6"/>
  <c r="X18" i="5"/>
  <c r="X19"/>
  <c r="X20"/>
  <c r="X21"/>
  <c r="X22"/>
  <c r="X23"/>
  <c r="X24"/>
  <c r="X25"/>
  <c r="X26"/>
  <c r="X20" i="15"/>
  <c r="X21"/>
  <c r="X22"/>
  <c r="X23"/>
  <c r="X24"/>
  <c r="X25"/>
  <c r="X26"/>
  <c r="X27"/>
  <c r="X28"/>
  <c r="X29"/>
  <c r="X30"/>
  <c r="X31"/>
  <c r="X32"/>
  <c r="X33"/>
  <c r="X34"/>
  <c r="X35"/>
  <c r="X36"/>
  <c r="X18"/>
  <c r="X19"/>
  <c r="X35" i="4"/>
  <c r="X34"/>
  <c r="X33"/>
  <c r="X32"/>
  <c r="X31"/>
  <c r="X30"/>
  <c r="X29"/>
  <c r="X28"/>
  <c r="X27"/>
  <c r="X26"/>
  <c r="X25"/>
  <c r="X24"/>
  <c r="X23"/>
  <c r="X22"/>
  <c r="AM35" i="11"/>
  <c r="AJ35"/>
  <c r="AH35"/>
  <c r="AF35"/>
  <c r="N35"/>
  <c r="L35"/>
  <c r="J35"/>
  <c r="AM34"/>
  <c r="AJ34"/>
  <c r="AH34"/>
  <c r="AF34"/>
  <c r="N34"/>
  <c r="L34"/>
  <c r="J34"/>
  <c r="AM33"/>
  <c r="AJ33"/>
  <c r="AH33"/>
  <c r="AF33"/>
  <c r="N33"/>
  <c r="L33"/>
  <c r="J33"/>
  <c r="AH32"/>
  <c r="AK32"/>
  <c r="AL32"/>
  <c r="AM32"/>
  <c r="AJ32"/>
  <c r="AF32"/>
  <c r="L32"/>
  <c r="O32"/>
  <c r="P32"/>
  <c r="N32"/>
  <c r="J32"/>
  <c r="AH31"/>
  <c r="AK31"/>
  <c r="AL31"/>
  <c r="AM31"/>
  <c r="AJ31"/>
  <c r="AF31"/>
  <c r="L31"/>
  <c r="O31"/>
  <c r="P31"/>
  <c r="N31"/>
  <c r="J31"/>
  <c r="AM30"/>
  <c r="AJ30"/>
  <c r="AH30"/>
  <c r="AF30"/>
  <c r="N30"/>
  <c r="L30"/>
  <c r="J30"/>
  <c r="AM29"/>
  <c r="AJ29"/>
  <c r="AH29"/>
  <c r="AF29"/>
  <c r="N29"/>
  <c r="L29"/>
  <c r="J29"/>
  <c r="AH28"/>
  <c r="AK28"/>
  <c r="AL28"/>
  <c r="AM28"/>
  <c r="AJ28"/>
  <c r="AF28"/>
  <c r="L28"/>
  <c r="O28"/>
  <c r="P28"/>
  <c r="N28"/>
  <c r="J28"/>
  <c r="AH27"/>
  <c r="AK27"/>
  <c r="AL27"/>
  <c r="AM27"/>
  <c r="AJ27"/>
  <c r="AF27"/>
  <c r="L27"/>
  <c r="O27"/>
  <c r="P27"/>
  <c r="N27"/>
  <c r="J27"/>
  <c r="AM26"/>
  <c r="AJ26"/>
  <c r="AH26"/>
  <c r="AF26"/>
  <c r="N26"/>
  <c r="L26"/>
  <c r="J26"/>
  <c r="AM25"/>
  <c r="AJ25"/>
  <c r="AH25"/>
  <c r="AF25"/>
  <c r="N25"/>
  <c r="L25"/>
  <c r="J25"/>
  <c r="AH24"/>
  <c r="AJ24"/>
  <c r="AK24"/>
  <c r="AL24"/>
  <c r="AM24"/>
  <c r="AF24"/>
  <c r="L24"/>
  <c r="N24"/>
  <c r="O24"/>
  <c r="P24"/>
  <c r="J24"/>
  <c r="AH23"/>
  <c r="AJ23"/>
  <c r="AK23"/>
  <c r="AL23"/>
  <c r="AM23"/>
  <c r="AF23"/>
  <c r="L23"/>
  <c r="N23"/>
  <c r="O23"/>
  <c r="P23"/>
  <c r="J23"/>
  <c r="AH22"/>
  <c r="AJ22"/>
  <c r="AK22"/>
  <c r="AL22"/>
  <c r="AM22"/>
  <c r="AF22"/>
  <c r="L22"/>
  <c r="N22"/>
  <c r="O22"/>
  <c r="P22"/>
  <c r="J22"/>
  <c r="AH21"/>
  <c r="AJ21"/>
  <c r="AK21"/>
  <c r="AL21"/>
  <c r="AM21"/>
  <c r="AF21"/>
  <c r="L21"/>
  <c r="N21"/>
  <c r="O21"/>
  <c r="P21"/>
  <c r="J21"/>
  <c r="AH20"/>
  <c r="AJ20"/>
  <c r="AK20"/>
  <c r="AL20"/>
  <c r="AM20"/>
  <c r="AF20"/>
  <c r="L20"/>
  <c r="N20"/>
  <c r="O20"/>
  <c r="P20"/>
  <c r="J20"/>
  <c r="AH19"/>
  <c r="AJ19"/>
  <c r="AK19"/>
  <c r="AL19"/>
  <c r="AM19"/>
  <c r="AF19"/>
  <c r="L19"/>
  <c r="N19"/>
  <c r="O19"/>
  <c r="P19"/>
  <c r="J19"/>
  <c r="AH18"/>
  <c r="AJ18"/>
  <c r="AK18"/>
  <c r="AL18"/>
  <c r="AM18"/>
  <c r="AF18"/>
  <c r="L18"/>
  <c r="N18"/>
  <c r="O18"/>
  <c r="P18"/>
  <c r="J18"/>
  <c r="AH17"/>
  <c r="AJ17"/>
  <c r="AK17"/>
  <c r="AL17"/>
  <c r="AM17"/>
  <c r="AF17"/>
  <c r="L17"/>
  <c r="N17"/>
  <c r="O17"/>
  <c r="P17"/>
  <c r="J17"/>
  <c r="AM36" i="13"/>
  <c r="AJ36"/>
  <c r="AH36"/>
  <c r="T36"/>
  <c r="V36"/>
  <c r="Z36"/>
  <c r="AB36"/>
  <c r="AD36"/>
  <c r="AE36"/>
  <c r="AF36"/>
  <c r="N36"/>
  <c r="L36"/>
  <c r="J36"/>
  <c r="AM35"/>
  <c r="AJ35"/>
  <c r="AH35"/>
  <c r="T35"/>
  <c r="V35"/>
  <c r="Z35"/>
  <c r="AB35"/>
  <c r="AD35"/>
  <c r="AE35"/>
  <c r="AF35"/>
  <c r="N35"/>
  <c r="L35"/>
  <c r="J35"/>
  <c r="AM34"/>
  <c r="AJ34"/>
  <c r="AH34"/>
  <c r="T34"/>
  <c r="V34"/>
  <c r="Z34"/>
  <c r="AB34"/>
  <c r="AD34"/>
  <c r="AE34"/>
  <c r="AF34"/>
  <c r="N34"/>
  <c r="L34"/>
  <c r="J34"/>
  <c r="AH33"/>
  <c r="AK33"/>
  <c r="AL33"/>
  <c r="AM33"/>
  <c r="AJ33"/>
  <c r="T33"/>
  <c r="V33"/>
  <c r="Z33"/>
  <c r="AB33"/>
  <c r="AD33"/>
  <c r="AE33"/>
  <c r="AF33"/>
  <c r="L33"/>
  <c r="O33"/>
  <c r="P33"/>
  <c r="N33"/>
  <c r="J33"/>
  <c r="AH32"/>
  <c r="AK32"/>
  <c r="AL32"/>
  <c r="AM32"/>
  <c r="AJ32"/>
  <c r="T32"/>
  <c r="V32"/>
  <c r="Z32"/>
  <c r="AB32"/>
  <c r="AD32"/>
  <c r="AE32"/>
  <c r="AF32"/>
  <c r="L32"/>
  <c r="O32"/>
  <c r="P32"/>
  <c r="N32"/>
  <c r="J32"/>
  <c r="AM31"/>
  <c r="AJ31"/>
  <c r="AH31"/>
  <c r="T31"/>
  <c r="V31"/>
  <c r="Z31"/>
  <c r="AB31"/>
  <c r="AD31"/>
  <c r="AE31"/>
  <c r="AF31"/>
  <c r="N31"/>
  <c r="L31"/>
  <c r="J31"/>
  <c r="AM30"/>
  <c r="AJ30"/>
  <c r="AH30"/>
  <c r="T30"/>
  <c r="V30"/>
  <c r="Z30"/>
  <c r="AB30"/>
  <c r="AD30"/>
  <c r="AE30"/>
  <c r="AF30"/>
  <c r="N30"/>
  <c r="L30"/>
  <c r="J30"/>
  <c r="AH29"/>
  <c r="AK29"/>
  <c r="AL29"/>
  <c r="AM29"/>
  <c r="AJ29"/>
  <c r="T29"/>
  <c r="V29"/>
  <c r="Z29"/>
  <c r="AB29"/>
  <c r="AD29"/>
  <c r="AE29"/>
  <c r="AF29"/>
  <c r="L29"/>
  <c r="O29"/>
  <c r="P29"/>
  <c r="N29"/>
  <c r="J29"/>
  <c r="AH28"/>
  <c r="AK28"/>
  <c r="AL28"/>
  <c r="AM28"/>
  <c r="AJ28"/>
  <c r="T28"/>
  <c r="V28"/>
  <c r="Z28"/>
  <c r="AB28"/>
  <c r="AD28"/>
  <c r="AE28"/>
  <c r="AF28"/>
  <c r="L28"/>
  <c r="O28"/>
  <c r="P28"/>
  <c r="N28"/>
  <c r="J28"/>
  <c r="AM27"/>
  <c r="AJ27"/>
  <c r="AH27"/>
  <c r="T27"/>
  <c r="V27"/>
  <c r="Z27"/>
  <c r="AB27"/>
  <c r="AD27"/>
  <c r="AE27"/>
  <c r="AF27"/>
  <c r="N27"/>
  <c r="L27"/>
  <c r="J27"/>
  <c r="AM26"/>
  <c r="AJ26"/>
  <c r="AH26"/>
  <c r="T26"/>
  <c r="V26"/>
  <c r="Z26"/>
  <c r="AB26"/>
  <c r="AD26"/>
  <c r="AE26"/>
  <c r="AF26"/>
  <c r="N26"/>
  <c r="L26"/>
  <c r="J26"/>
  <c r="AH25"/>
  <c r="AK25"/>
  <c r="AL25"/>
  <c r="AM25"/>
  <c r="AJ25"/>
  <c r="T25"/>
  <c r="V25"/>
  <c r="Z25"/>
  <c r="AB25"/>
  <c r="AD25"/>
  <c r="AE25"/>
  <c r="AF25"/>
  <c r="L25"/>
  <c r="O25"/>
  <c r="P25"/>
  <c r="N25"/>
  <c r="J25"/>
  <c r="AH24"/>
  <c r="AK24"/>
  <c r="AL24"/>
  <c r="AM24"/>
  <c r="AJ24"/>
  <c r="T24"/>
  <c r="V24"/>
  <c r="Z24"/>
  <c r="AB24"/>
  <c r="AD24"/>
  <c r="AE24"/>
  <c r="AF24"/>
  <c r="L24"/>
  <c r="O24"/>
  <c r="P24"/>
  <c r="N24"/>
  <c r="J24"/>
  <c r="AH23"/>
  <c r="AK23"/>
  <c r="AL23"/>
  <c r="AM23"/>
  <c r="AJ23"/>
  <c r="T23"/>
  <c r="V23"/>
  <c r="Z23"/>
  <c r="AB23"/>
  <c r="AD23"/>
  <c r="AE23"/>
  <c r="AF23"/>
  <c r="L23"/>
  <c r="O23"/>
  <c r="P23"/>
  <c r="N23"/>
  <c r="J23"/>
  <c r="AH22"/>
  <c r="AJ22"/>
  <c r="AK22"/>
  <c r="AL22"/>
  <c r="AM22"/>
  <c r="T22"/>
  <c r="V22"/>
  <c r="Z22"/>
  <c r="AB22"/>
  <c r="AD22"/>
  <c r="AE22"/>
  <c r="AF22"/>
  <c r="L22"/>
  <c r="N22"/>
  <c r="O22"/>
  <c r="P22"/>
  <c r="J22"/>
  <c r="AH21"/>
  <c r="AJ21"/>
  <c r="AK21"/>
  <c r="AL21"/>
  <c r="AM21"/>
  <c r="T21"/>
  <c r="V21"/>
  <c r="Z21"/>
  <c r="AB21"/>
  <c r="AD21"/>
  <c r="AE21"/>
  <c r="AF21"/>
  <c r="L21"/>
  <c r="N21"/>
  <c r="O21"/>
  <c r="P21"/>
  <c r="J21"/>
  <c r="AH20"/>
  <c r="AJ20"/>
  <c r="AK20"/>
  <c r="AL20"/>
  <c r="AM20"/>
  <c r="T20"/>
  <c r="V20"/>
  <c r="Z20"/>
  <c r="AB20"/>
  <c r="AD20"/>
  <c r="AE20"/>
  <c r="AF20"/>
  <c r="L20"/>
  <c r="N20"/>
  <c r="O20"/>
  <c r="P20"/>
  <c r="J20"/>
  <c r="AH19"/>
  <c r="AJ19"/>
  <c r="AK19"/>
  <c r="AL19"/>
  <c r="AM19"/>
  <c r="T19"/>
  <c r="V19"/>
  <c r="Z19"/>
  <c r="AB19"/>
  <c r="AD19"/>
  <c r="AE19"/>
  <c r="AF19"/>
  <c r="L19"/>
  <c r="N19"/>
  <c r="O19"/>
  <c r="P19"/>
  <c r="J19"/>
  <c r="AH18"/>
  <c r="AJ18"/>
  <c r="AK18"/>
  <c r="AL18"/>
  <c r="AM18"/>
  <c r="T18"/>
  <c r="V18"/>
  <c r="Z18"/>
  <c r="AB18"/>
  <c r="AD18"/>
  <c r="AE18"/>
  <c r="AF18"/>
  <c r="L18"/>
  <c r="N18"/>
  <c r="O18"/>
  <c r="P18"/>
  <c r="J18"/>
  <c r="AH17"/>
  <c r="AJ17"/>
  <c r="AK17"/>
  <c r="AL17"/>
  <c r="AM17"/>
  <c r="T17"/>
  <c r="V17"/>
  <c r="X17"/>
  <c r="Z17"/>
  <c r="AB17"/>
  <c r="AD17"/>
  <c r="AE17"/>
  <c r="AF17"/>
  <c r="L17"/>
  <c r="N17"/>
  <c r="O17"/>
  <c r="P17"/>
  <c r="J17"/>
  <c r="AM35" i="12"/>
  <c r="AJ35"/>
  <c r="AH35"/>
  <c r="T35"/>
  <c r="V35"/>
  <c r="Z35"/>
  <c r="AB35"/>
  <c r="AD35"/>
  <c r="AE35"/>
  <c r="AF35"/>
  <c r="N35"/>
  <c r="L35"/>
  <c r="J35"/>
  <c r="AM34"/>
  <c r="AJ34"/>
  <c r="AH34"/>
  <c r="T34"/>
  <c r="V34"/>
  <c r="Z34"/>
  <c r="AB34"/>
  <c r="AD34"/>
  <c r="AE34"/>
  <c r="AF34"/>
  <c r="N34"/>
  <c r="L34"/>
  <c r="J34"/>
  <c r="AM33"/>
  <c r="AJ33"/>
  <c r="AH33"/>
  <c r="T33"/>
  <c r="V33"/>
  <c r="Z33"/>
  <c r="AB33"/>
  <c r="AD33"/>
  <c r="AE33"/>
  <c r="AF33"/>
  <c r="N33"/>
  <c r="L33"/>
  <c r="J33"/>
  <c r="AH32"/>
  <c r="AK32"/>
  <c r="AL32"/>
  <c r="AM32"/>
  <c r="AJ32"/>
  <c r="T32"/>
  <c r="V32"/>
  <c r="Z32"/>
  <c r="AB32"/>
  <c r="AD32"/>
  <c r="AE32"/>
  <c r="AF32"/>
  <c r="L32"/>
  <c r="O32"/>
  <c r="P32"/>
  <c r="N32"/>
  <c r="J32"/>
  <c r="AH31"/>
  <c r="AK31"/>
  <c r="AL31"/>
  <c r="AM31"/>
  <c r="AJ31"/>
  <c r="T31"/>
  <c r="V31"/>
  <c r="Z31"/>
  <c r="AB31"/>
  <c r="AD31"/>
  <c r="AE31"/>
  <c r="AF31"/>
  <c r="L31"/>
  <c r="O31"/>
  <c r="P31"/>
  <c r="N31"/>
  <c r="J31"/>
  <c r="AM30"/>
  <c r="AJ30"/>
  <c r="AH30"/>
  <c r="T30"/>
  <c r="V30"/>
  <c r="Z30"/>
  <c r="AB30"/>
  <c r="AD30"/>
  <c r="AE30"/>
  <c r="AF30"/>
  <c r="N30"/>
  <c r="L30"/>
  <c r="J30"/>
  <c r="AM29"/>
  <c r="AJ29"/>
  <c r="AH29"/>
  <c r="T29"/>
  <c r="V29"/>
  <c r="Z29"/>
  <c r="AB29"/>
  <c r="AD29"/>
  <c r="AE29"/>
  <c r="AF29"/>
  <c r="N29"/>
  <c r="L29"/>
  <c r="J29"/>
  <c r="AH28"/>
  <c r="AK28"/>
  <c r="AL28"/>
  <c r="AM28"/>
  <c r="AJ28"/>
  <c r="T28"/>
  <c r="V28"/>
  <c r="Z28"/>
  <c r="AB28"/>
  <c r="AD28"/>
  <c r="AE28"/>
  <c r="AF28"/>
  <c r="L28"/>
  <c r="O28"/>
  <c r="P28"/>
  <c r="N28"/>
  <c r="J28"/>
  <c r="AH27"/>
  <c r="AK27"/>
  <c r="AL27"/>
  <c r="AM27"/>
  <c r="AJ27"/>
  <c r="T27"/>
  <c r="V27"/>
  <c r="Z27"/>
  <c r="AB27"/>
  <c r="AD27"/>
  <c r="AE27"/>
  <c r="AF27"/>
  <c r="L27"/>
  <c r="O27"/>
  <c r="P27"/>
  <c r="N27"/>
  <c r="J27"/>
  <c r="AM26"/>
  <c r="AJ26"/>
  <c r="AH26"/>
  <c r="T26"/>
  <c r="V26"/>
  <c r="Z26"/>
  <c r="AB26"/>
  <c r="AD26"/>
  <c r="AE26"/>
  <c r="AF26"/>
  <c r="N26"/>
  <c r="L26"/>
  <c r="J26"/>
  <c r="AH25"/>
  <c r="AJ25"/>
  <c r="AK25"/>
  <c r="AL25"/>
  <c r="AM25"/>
  <c r="T25"/>
  <c r="V25"/>
  <c r="Z25"/>
  <c r="AB25"/>
  <c r="AD25"/>
  <c r="AE25"/>
  <c r="AF25"/>
  <c r="L25"/>
  <c r="N25"/>
  <c r="O25"/>
  <c r="P25"/>
  <c r="J25"/>
  <c r="AH24"/>
  <c r="AJ24"/>
  <c r="AK24"/>
  <c r="AL24"/>
  <c r="AM24"/>
  <c r="T24"/>
  <c r="V24"/>
  <c r="Z24"/>
  <c r="AB24"/>
  <c r="AD24"/>
  <c r="AE24"/>
  <c r="AF24"/>
  <c r="L24"/>
  <c r="N24"/>
  <c r="O24"/>
  <c r="P24"/>
  <c r="J24"/>
  <c r="AH23"/>
  <c r="AJ23"/>
  <c r="AK23"/>
  <c r="AL23"/>
  <c r="AM23"/>
  <c r="T23"/>
  <c r="V23"/>
  <c r="Z23"/>
  <c r="AB23"/>
  <c r="AD23"/>
  <c r="AE23"/>
  <c r="AF23"/>
  <c r="L23"/>
  <c r="N23"/>
  <c r="O23"/>
  <c r="P23"/>
  <c r="J23"/>
  <c r="AH22"/>
  <c r="AJ22"/>
  <c r="AK22"/>
  <c r="AL22"/>
  <c r="AM22"/>
  <c r="T22"/>
  <c r="V22"/>
  <c r="Z22"/>
  <c r="AB22"/>
  <c r="AD22"/>
  <c r="AE22"/>
  <c r="AF22"/>
  <c r="L22"/>
  <c r="N22"/>
  <c r="O22"/>
  <c r="P22"/>
  <c r="J22"/>
  <c r="AP18"/>
  <c r="AP19"/>
  <c r="AP20"/>
  <c r="AP21"/>
  <c r="AH21"/>
  <c r="AJ21"/>
  <c r="AK21"/>
  <c r="AL21"/>
  <c r="AM21"/>
  <c r="T21"/>
  <c r="V21"/>
  <c r="Z21"/>
  <c r="AB21"/>
  <c r="AD21"/>
  <c r="AE21"/>
  <c r="AF21"/>
  <c r="L21"/>
  <c r="N21"/>
  <c r="O21"/>
  <c r="P21"/>
  <c r="J21"/>
  <c r="AH20"/>
  <c r="AJ20"/>
  <c r="AK20"/>
  <c r="AL20"/>
  <c r="AM20"/>
  <c r="T20"/>
  <c r="V20"/>
  <c r="Z20"/>
  <c r="AB20"/>
  <c r="AD20"/>
  <c r="AE20"/>
  <c r="AF20"/>
  <c r="L20"/>
  <c r="N20"/>
  <c r="O20"/>
  <c r="P20"/>
  <c r="J20"/>
  <c r="AH19"/>
  <c r="AJ19"/>
  <c r="AK19"/>
  <c r="AL19"/>
  <c r="AM19"/>
  <c r="T19"/>
  <c r="V19"/>
  <c r="Z19"/>
  <c r="AB19"/>
  <c r="AD19"/>
  <c r="AE19"/>
  <c r="AF19"/>
  <c r="L19"/>
  <c r="N19"/>
  <c r="O19"/>
  <c r="P19"/>
  <c r="J19"/>
  <c r="AH18"/>
  <c r="AJ18"/>
  <c r="AK18"/>
  <c r="AL18"/>
  <c r="AM18"/>
  <c r="T18"/>
  <c r="V18"/>
  <c r="Z18"/>
  <c r="AB18"/>
  <c r="AD18"/>
  <c r="AE18"/>
  <c r="AF18"/>
  <c r="L18"/>
  <c r="N18"/>
  <c r="O18"/>
  <c r="P18"/>
  <c r="J18"/>
  <c r="AH17"/>
  <c r="AJ17"/>
  <c r="AK17"/>
  <c r="AL17"/>
  <c r="AM17"/>
  <c r="T17"/>
  <c r="V17"/>
  <c r="X17"/>
  <c r="Z17"/>
  <c r="AB17"/>
  <c r="AD17"/>
  <c r="AE17"/>
  <c r="AF17"/>
  <c r="L17"/>
  <c r="N17"/>
  <c r="O17"/>
  <c r="P17"/>
  <c r="J17"/>
  <c r="AM36" i="14"/>
  <c r="AJ36"/>
  <c r="AH36"/>
  <c r="T36"/>
  <c r="V36"/>
  <c r="Z36"/>
  <c r="AB36"/>
  <c r="AD36"/>
  <c r="AE36"/>
  <c r="AF36"/>
  <c r="N36"/>
  <c r="L36"/>
  <c r="J36"/>
  <c r="AM35"/>
  <c r="AJ35"/>
  <c r="AH35"/>
  <c r="T35"/>
  <c r="V35"/>
  <c r="Z35"/>
  <c r="AB35"/>
  <c r="AD35"/>
  <c r="AE35"/>
  <c r="AF35"/>
  <c r="N35"/>
  <c r="L35"/>
  <c r="J35"/>
  <c r="AM34"/>
  <c r="AJ34"/>
  <c r="AH34"/>
  <c r="T34"/>
  <c r="V34"/>
  <c r="Z34"/>
  <c r="AB34"/>
  <c r="AD34"/>
  <c r="AE34"/>
  <c r="AF34"/>
  <c r="N34"/>
  <c r="L34"/>
  <c r="J34"/>
  <c r="AH33"/>
  <c r="AK33"/>
  <c r="AL33"/>
  <c r="AM33"/>
  <c r="AJ33"/>
  <c r="T33"/>
  <c r="V33"/>
  <c r="Z33"/>
  <c r="AB33"/>
  <c r="AD33"/>
  <c r="AE33"/>
  <c r="AF33"/>
  <c r="L33"/>
  <c r="O33"/>
  <c r="P33"/>
  <c r="N33"/>
  <c r="J33"/>
  <c r="AH32"/>
  <c r="AK32"/>
  <c r="AL32"/>
  <c r="AM32"/>
  <c r="AJ32"/>
  <c r="T32"/>
  <c r="V32"/>
  <c r="Z32"/>
  <c r="AB32"/>
  <c r="AD32"/>
  <c r="AE32"/>
  <c r="AF32"/>
  <c r="L32"/>
  <c r="O32"/>
  <c r="P32"/>
  <c r="N32"/>
  <c r="J32"/>
  <c r="AM31"/>
  <c r="AJ31"/>
  <c r="AH31"/>
  <c r="T31"/>
  <c r="V31"/>
  <c r="Z31"/>
  <c r="AB31"/>
  <c r="AD31"/>
  <c r="AE31"/>
  <c r="AF31"/>
  <c r="N31"/>
  <c r="L31"/>
  <c r="J31"/>
  <c r="AM30"/>
  <c r="AJ30"/>
  <c r="AH30"/>
  <c r="T30"/>
  <c r="V30"/>
  <c r="Z30"/>
  <c r="AB30"/>
  <c r="AD30"/>
  <c r="AE30"/>
  <c r="AF30"/>
  <c r="N30"/>
  <c r="L30"/>
  <c r="J30"/>
  <c r="AH29"/>
  <c r="AK29"/>
  <c r="AL29"/>
  <c r="AM29"/>
  <c r="AJ29"/>
  <c r="T29"/>
  <c r="V29"/>
  <c r="Z29"/>
  <c r="AB29"/>
  <c r="AD29"/>
  <c r="AE29"/>
  <c r="AF29"/>
  <c r="L29"/>
  <c r="O29"/>
  <c r="P29"/>
  <c r="N29"/>
  <c r="J29"/>
  <c r="AH28"/>
  <c r="AK28"/>
  <c r="AL28"/>
  <c r="AM28"/>
  <c r="AJ28"/>
  <c r="T28"/>
  <c r="V28"/>
  <c r="Z28"/>
  <c r="AB28"/>
  <c r="AD28"/>
  <c r="AE28"/>
  <c r="AF28"/>
  <c r="L28"/>
  <c r="O28"/>
  <c r="P28"/>
  <c r="N28"/>
  <c r="J28"/>
  <c r="AM27"/>
  <c r="AJ27"/>
  <c r="AH27"/>
  <c r="T27"/>
  <c r="V27"/>
  <c r="Z27"/>
  <c r="AB27"/>
  <c r="AD27"/>
  <c r="AE27"/>
  <c r="AF27"/>
  <c r="N27"/>
  <c r="L27"/>
  <c r="J27"/>
  <c r="AM26"/>
  <c r="AJ26"/>
  <c r="AH26"/>
  <c r="T26"/>
  <c r="V26"/>
  <c r="Z26"/>
  <c r="AB26"/>
  <c r="AD26"/>
  <c r="AE26"/>
  <c r="AF26"/>
  <c r="N26"/>
  <c r="L26"/>
  <c r="J26"/>
  <c r="AH25"/>
  <c r="AK25"/>
  <c r="AL25"/>
  <c r="AM25"/>
  <c r="AJ25"/>
  <c r="T25"/>
  <c r="V25"/>
  <c r="Z25"/>
  <c r="AB25"/>
  <c r="AD25"/>
  <c r="AE25"/>
  <c r="AF25"/>
  <c r="L25"/>
  <c r="O25"/>
  <c r="P25"/>
  <c r="N25"/>
  <c r="J25"/>
  <c r="AH24"/>
  <c r="AK24"/>
  <c r="AL24"/>
  <c r="AM24"/>
  <c r="AJ24"/>
  <c r="T24"/>
  <c r="V24"/>
  <c r="Z24"/>
  <c r="AB24"/>
  <c r="AD24"/>
  <c r="AE24"/>
  <c r="AF24"/>
  <c r="L24"/>
  <c r="O24"/>
  <c r="P24"/>
  <c r="N24"/>
  <c r="J24"/>
  <c r="AH23"/>
  <c r="AK23"/>
  <c r="AL23"/>
  <c r="AM23"/>
  <c r="AJ23"/>
  <c r="T23"/>
  <c r="V23"/>
  <c r="Z23"/>
  <c r="AB23"/>
  <c r="AD23"/>
  <c r="AE23"/>
  <c r="AF23"/>
  <c r="L23"/>
  <c r="O23"/>
  <c r="P23"/>
  <c r="N23"/>
  <c r="J23"/>
  <c r="AH22"/>
  <c r="AK22"/>
  <c r="AL22"/>
  <c r="AM22"/>
  <c r="AJ22"/>
  <c r="T22"/>
  <c r="V22"/>
  <c r="Z22"/>
  <c r="AB22"/>
  <c r="AD22"/>
  <c r="AE22"/>
  <c r="AF22"/>
  <c r="L22"/>
  <c r="O22"/>
  <c r="P22"/>
  <c r="N22"/>
  <c r="J22"/>
  <c r="AH21"/>
  <c r="AK21"/>
  <c r="AL21"/>
  <c r="AM21"/>
  <c r="AJ21"/>
  <c r="T21"/>
  <c r="V21"/>
  <c r="Z21"/>
  <c r="AB21"/>
  <c r="AD21"/>
  <c r="AE21"/>
  <c r="AF21"/>
  <c r="L21"/>
  <c r="O21"/>
  <c r="P21"/>
  <c r="N21"/>
  <c r="J21"/>
  <c r="AH20"/>
  <c r="AJ20"/>
  <c r="AK20"/>
  <c r="AL20"/>
  <c r="AM20"/>
  <c r="T20"/>
  <c r="AE20" s="1"/>
  <c r="AF20" s="1"/>
  <c r="V20"/>
  <c r="Z20"/>
  <c r="AB20"/>
  <c r="AD20"/>
  <c r="L20"/>
  <c r="N20"/>
  <c r="O20"/>
  <c r="P20"/>
  <c r="J20"/>
  <c r="AH19"/>
  <c r="AJ19"/>
  <c r="AK19"/>
  <c r="AL19"/>
  <c r="AM19"/>
  <c r="T19"/>
  <c r="V19"/>
  <c r="Z19"/>
  <c r="AB19"/>
  <c r="AD19"/>
  <c r="L19"/>
  <c r="N19"/>
  <c r="O19"/>
  <c r="P19"/>
  <c r="J19"/>
  <c r="AH18"/>
  <c r="AJ18"/>
  <c r="AK18"/>
  <c r="AL18"/>
  <c r="AM18"/>
  <c r="T18"/>
  <c r="V18"/>
  <c r="Z18"/>
  <c r="AB18"/>
  <c r="AD18"/>
  <c r="AE18"/>
  <c r="AF18"/>
  <c r="L18"/>
  <c r="N18"/>
  <c r="O18"/>
  <c r="P18"/>
  <c r="J18"/>
  <c r="AH17"/>
  <c r="AJ17"/>
  <c r="AK17"/>
  <c r="AL17"/>
  <c r="AM17"/>
  <c r="T17"/>
  <c r="V17"/>
  <c r="X17"/>
  <c r="Z17"/>
  <c r="AB17"/>
  <c r="AD17"/>
  <c r="AE17"/>
  <c r="AF17"/>
  <c r="L17"/>
  <c r="N17"/>
  <c r="O17"/>
  <c r="P17"/>
  <c r="J17"/>
  <c r="AM35" i="16"/>
  <c r="AJ35"/>
  <c r="AH35"/>
  <c r="T35"/>
  <c r="V35"/>
  <c r="Z35"/>
  <c r="AB35"/>
  <c r="AD35"/>
  <c r="AE35"/>
  <c r="AF35"/>
  <c r="N35"/>
  <c r="L35"/>
  <c r="J35"/>
  <c r="AM34"/>
  <c r="AJ34"/>
  <c r="AH34"/>
  <c r="T34"/>
  <c r="V34"/>
  <c r="Z34"/>
  <c r="AB34"/>
  <c r="AD34"/>
  <c r="AE34"/>
  <c r="AF34"/>
  <c r="N34"/>
  <c r="L34"/>
  <c r="J34"/>
  <c r="AM33"/>
  <c r="AJ33"/>
  <c r="AH33"/>
  <c r="T33"/>
  <c r="V33"/>
  <c r="Z33"/>
  <c r="AB33"/>
  <c r="AD33"/>
  <c r="AE33"/>
  <c r="AF33"/>
  <c r="N33"/>
  <c r="L33"/>
  <c r="J33"/>
  <c r="AH32"/>
  <c r="AK32"/>
  <c r="AL32"/>
  <c r="AM32"/>
  <c r="AJ32"/>
  <c r="T32"/>
  <c r="V32"/>
  <c r="Z32"/>
  <c r="AB32"/>
  <c r="AD32"/>
  <c r="AE32"/>
  <c r="AF32"/>
  <c r="L32"/>
  <c r="O32"/>
  <c r="P32"/>
  <c r="N32"/>
  <c r="J32"/>
  <c r="AH31"/>
  <c r="AK31"/>
  <c r="AL31"/>
  <c r="AM31"/>
  <c r="AJ31"/>
  <c r="T31"/>
  <c r="V31"/>
  <c r="Z31"/>
  <c r="AB31"/>
  <c r="AD31"/>
  <c r="AE31"/>
  <c r="AF31"/>
  <c r="L31"/>
  <c r="O31"/>
  <c r="P31"/>
  <c r="N31"/>
  <c r="J31"/>
  <c r="AM30"/>
  <c r="AJ30"/>
  <c r="AH30"/>
  <c r="T30"/>
  <c r="V30"/>
  <c r="Z30"/>
  <c r="AB30"/>
  <c r="AD30"/>
  <c r="AE30"/>
  <c r="AF30"/>
  <c r="N30"/>
  <c r="L30"/>
  <c r="J30"/>
  <c r="AM29"/>
  <c r="AJ29"/>
  <c r="AH29"/>
  <c r="T29"/>
  <c r="V29"/>
  <c r="Z29"/>
  <c r="AB29"/>
  <c r="AD29"/>
  <c r="AE29"/>
  <c r="AF29"/>
  <c r="N29"/>
  <c r="L29"/>
  <c r="J29"/>
  <c r="AH28"/>
  <c r="AK28"/>
  <c r="AL28"/>
  <c r="AM28"/>
  <c r="AJ28"/>
  <c r="T28"/>
  <c r="V28"/>
  <c r="Z28"/>
  <c r="AB28"/>
  <c r="AD28"/>
  <c r="AE28"/>
  <c r="AF28"/>
  <c r="L28"/>
  <c r="O28"/>
  <c r="P28"/>
  <c r="N28"/>
  <c r="J28"/>
  <c r="AH27"/>
  <c r="AK27"/>
  <c r="AL27"/>
  <c r="AM27"/>
  <c r="AJ27"/>
  <c r="T27"/>
  <c r="V27"/>
  <c r="Z27"/>
  <c r="AB27"/>
  <c r="AD27"/>
  <c r="AE27"/>
  <c r="AF27"/>
  <c r="L27"/>
  <c r="O27"/>
  <c r="P27"/>
  <c r="N27"/>
  <c r="J27"/>
  <c r="AM26"/>
  <c r="AJ26"/>
  <c r="AH26"/>
  <c r="T26"/>
  <c r="V26"/>
  <c r="Z26"/>
  <c r="AB26"/>
  <c r="AD26"/>
  <c r="AE26"/>
  <c r="AF26"/>
  <c r="N26"/>
  <c r="L26"/>
  <c r="J26"/>
  <c r="AM25"/>
  <c r="AJ25"/>
  <c r="AH25"/>
  <c r="T25"/>
  <c r="V25"/>
  <c r="Z25"/>
  <c r="AB25"/>
  <c r="AD25"/>
  <c r="AE25"/>
  <c r="AF25"/>
  <c r="N25"/>
  <c r="L25"/>
  <c r="J25"/>
  <c r="AH24"/>
  <c r="AJ24"/>
  <c r="AK24"/>
  <c r="AL24"/>
  <c r="AM24"/>
  <c r="T24"/>
  <c r="V24"/>
  <c r="Z24"/>
  <c r="AB24"/>
  <c r="AD24"/>
  <c r="AE24"/>
  <c r="AF24"/>
  <c r="L24"/>
  <c r="N24"/>
  <c r="O24"/>
  <c r="P24"/>
  <c r="J24"/>
  <c r="AH23"/>
  <c r="AJ23"/>
  <c r="AK23"/>
  <c r="AL23"/>
  <c r="AM23"/>
  <c r="T23"/>
  <c r="V23"/>
  <c r="Z23"/>
  <c r="AB23"/>
  <c r="AD23"/>
  <c r="AE23"/>
  <c r="AF23"/>
  <c r="L23"/>
  <c r="N23"/>
  <c r="O23"/>
  <c r="P23"/>
  <c r="J23"/>
  <c r="AH22"/>
  <c r="AJ22"/>
  <c r="AK22"/>
  <c r="AL22"/>
  <c r="AM22"/>
  <c r="T22"/>
  <c r="V22"/>
  <c r="Z22"/>
  <c r="AB22"/>
  <c r="AD22"/>
  <c r="AE22"/>
  <c r="AF22"/>
  <c r="L22"/>
  <c r="N22"/>
  <c r="O22"/>
  <c r="P22"/>
  <c r="J22"/>
  <c r="AH21"/>
  <c r="AJ21"/>
  <c r="AK21"/>
  <c r="AL21"/>
  <c r="AM21"/>
  <c r="T21"/>
  <c r="V21"/>
  <c r="Z21"/>
  <c r="AB21"/>
  <c r="AD21"/>
  <c r="AE21"/>
  <c r="AF21"/>
  <c r="L21"/>
  <c r="N21"/>
  <c r="O21"/>
  <c r="P21"/>
  <c r="J21"/>
  <c r="AH20"/>
  <c r="AJ20"/>
  <c r="AK20"/>
  <c r="AL20"/>
  <c r="AM20"/>
  <c r="T20"/>
  <c r="V20"/>
  <c r="Z20"/>
  <c r="AB20"/>
  <c r="AD20"/>
  <c r="AE20"/>
  <c r="AF20"/>
  <c r="L20"/>
  <c r="N20"/>
  <c r="O20"/>
  <c r="P20"/>
  <c r="J20"/>
  <c r="AH19"/>
  <c r="AJ19"/>
  <c r="AK19"/>
  <c r="AL19"/>
  <c r="AM19"/>
  <c r="T19"/>
  <c r="V19"/>
  <c r="Z19"/>
  <c r="AB19"/>
  <c r="AD19"/>
  <c r="AE19"/>
  <c r="AF19"/>
  <c r="L19"/>
  <c r="N19"/>
  <c r="O19"/>
  <c r="P19"/>
  <c r="J19"/>
  <c r="AH18"/>
  <c r="AJ18"/>
  <c r="AK18"/>
  <c r="AL18"/>
  <c r="AM18"/>
  <c r="T18"/>
  <c r="V18"/>
  <c r="Z18"/>
  <c r="AB18"/>
  <c r="AD18"/>
  <c r="AE18"/>
  <c r="AF18"/>
  <c r="L18"/>
  <c r="N18"/>
  <c r="O18"/>
  <c r="P18"/>
  <c r="J18"/>
  <c r="AH17"/>
  <c r="AJ17"/>
  <c r="AK17"/>
  <c r="AL17"/>
  <c r="AM17"/>
  <c r="T17"/>
  <c r="V17"/>
  <c r="Z17"/>
  <c r="AB17"/>
  <c r="AD17"/>
  <c r="AE17"/>
  <c r="AF17"/>
  <c r="L17"/>
  <c r="N17"/>
  <c r="O17"/>
  <c r="P17"/>
  <c r="J17"/>
  <c r="AM36" i="17"/>
  <c r="AJ36"/>
  <c r="AH36"/>
  <c r="T36"/>
  <c r="V36"/>
  <c r="Z36"/>
  <c r="AB36"/>
  <c r="AD36"/>
  <c r="AE36"/>
  <c r="AF36"/>
  <c r="N36"/>
  <c r="L36"/>
  <c r="J36"/>
  <c r="AM35"/>
  <c r="AJ35"/>
  <c r="AH35"/>
  <c r="T35"/>
  <c r="V35"/>
  <c r="Z35"/>
  <c r="AB35"/>
  <c r="AD35"/>
  <c r="AE35"/>
  <c r="AF35"/>
  <c r="N35"/>
  <c r="L35"/>
  <c r="J35"/>
  <c r="AM34"/>
  <c r="AJ34"/>
  <c r="AH34"/>
  <c r="T34"/>
  <c r="V34"/>
  <c r="Z34"/>
  <c r="AB34"/>
  <c r="AD34"/>
  <c r="AE34"/>
  <c r="AF34"/>
  <c r="N34"/>
  <c r="L34"/>
  <c r="J34"/>
  <c r="AH33"/>
  <c r="AK33"/>
  <c r="AL33"/>
  <c r="AM33"/>
  <c r="AJ33"/>
  <c r="T33"/>
  <c r="V33"/>
  <c r="Z33"/>
  <c r="AB33"/>
  <c r="AD33"/>
  <c r="AE33"/>
  <c r="AF33"/>
  <c r="L33"/>
  <c r="O33"/>
  <c r="P33"/>
  <c r="N33"/>
  <c r="J33"/>
  <c r="AH32"/>
  <c r="AK32"/>
  <c r="AL32"/>
  <c r="AM32"/>
  <c r="AJ32"/>
  <c r="T32"/>
  <c r="V32"/>
  <c r="Z32"/>
  <c r="AB32"/>
  <c r="AD32"/>
  <c r="AE32"/>
  <c r="AF32"/>
  <c r="L32"/>
  <c r="O32"/>
  <c r="P32"/>
  <c r="N32"/>
  <c r="J32"/>
  <c r="AM31"/>
  <c r="AJ31"/>
  <c r="AH31"/>
  <c r="T31"/>
  <c r="V31"/>
  <c r="Z31"/>
  <c r="AB31"/>
  <c r="AD31"/>
  <c r="AE31"/>
  <c r="AF31"/>
  <c r="N31"/>
  <c r="L31"/>
  <c r="J31"/>
  <c r="AM30"/>
  <c r="AJ30"/>
  <c r="AH30"/>
  <c r="T30"/>
  <c r="V30"/>
  <c r="Z30"/>
  <c r="AB30"/>
  <c r="AD30"/>
  <c r="AE30"/>
  <c r="AF30"/>
  <c r="N30"/>
  <c r="L30"/>
  <c r="J30"/>
  <c r="AH29"/>
  <c r="AK29"/>
  <c r="AL29"/>
  <c r="AM29"/>
  <c r="AJ29"/>
  <c r="T29"/>
  <c r="V29"/>
  <c r="Z29"/>
  <c r="AB29"/>
  <c r="AD29"/>
  <c r="AE29"/>
  <c r="AF29"/>
  <c r="L29"/>
  <c r="O29"/>
  <c r="P29"/>
  <c r="N29"/>
  <c r="J29"/>
  <c r="AH28"/>
  <c r="AK28"/>
  <c r="AL28"/>
  <c r="AM28"/>
  <c r="AJ28"/>
  <c r="T28"/>
  <c r="V28"/>
  <c r="Z28"/>
  <c r="AB28"/>
  <c r="AD28"/>
  <c r="AE28"/>
  <c r="AF28"/>
  <c r="L28"/>
  <c r="O28"/>
  <c r="P28"/>
  <c r="N28"/>
  <c r="J28"/>
  <c r="AM27"/>
  <c r="AJ27"/>
  <c r="AH27"/>
  <c r="T27"/>
  <c r="V27"/>
  <c r="Z27"/>
  <c r="AB27"/>
  <c r="AD27"/>
  <c r="AE27"/>
  <c r="AF27"/>
  <c r="N27"/>
  <c r="L27"/>
  <c r="J27"/>
  <c r="AM26"/>
  <c r="AJ26"/>
  <c r="AH26"/>
  <c r="T26"/>
  <c r="V26"/>
  <c r="Z26"/>
  <c r="AB26"/>
  <c r="AD26"/>
  <c r="AE26"/>
  <c r="AF26"/>
  <c r="N26"/>
  <c r="L26"/>
  <c r="J26"/>
  <c r="AH25"/>
  <c r="AK25"/>
  <c r="AL25"/>
  <c r="AM25"/>
  <c r="AJ25"/>
  <c r="T25"/>
  <c r="V25"/>
  <c r="Z25"/>
  <c r="AB25"/>
  <c r="AD25"/>
  <c r="AE25"/>
  <c r="AF25"/>
  <c r="L25"/>
  <c r="O25"/>
  <c r="P25"/>
  <c r="N25"/>
  <c r="J25"/>
  <c r="AH24"/>
  <c r="AK24"/>
  <c r="AL24"/>
  <c r="AM24"/>
  <c r="AJ24"/>
  <c r="T24"/>
  <c r="V24"/>
  <c r="Z24"/>
  <c r="AB24"/>
  <c r="AD24"/>
  <c r="AE24"/>
  <c r="AF24"/>
  <c r="L24"/>
  <c r="O24"/>
  <c r="P24"/>
  <c r="N24"/>
  <c r="J24"/>
  <c r="AH23"/>
  <c r="AK23"/>
  <c r="AL23"/>
  <c r="AM23"/>
  <c r="AJ23"/>
  <c r="T23"/>
  <c r="V23"/>
  <c r="Z23"/>
  <c r="AB23"/>
  <c r="AD23"/>
  <c r="AE23"/>
  <c r="AF23"/>
  <c r="L23"/>
  <c r="O23"/>
  <c r="P23"/>
  <c r="N23"/>
  <c r="J23"/>
  <c r="AH22"/>
  <c r="AK22"/>
  <c r="AL22"/>
  <c r="AM22"/>
  <c r="AJ22"/>
  <c r="T22"/>
  <c r="V22"/>
  <c r="Z22"/>
  <c r="AB22"/>
  <c r="AD22"/>
  <c r="AE22"/>
  <c r="AF22"/>
  <c r="L22"/>
  <c r="O22"/>
  <c r="P22"/>
  <c r="N22"/>
  <c r="J22"/>
  <c r="AH21"/>
  <c r="AK21"/>
  <c r="AL21"/>
  <c r="AM21"/>
  <c r="AJ21"/>
  <c r="T21"/>
  <c r="V21"/>
  <c r="Z21"/>
  <c r="AB21"/>
  <c r="AD21"/>
  <c r="AE21"/>
  <c r="AF21"/>
  <c r="L21"/>
  <c r="O21"/>
  <c r="P21"/>
  <c r="N21"/>
  <c r="J21"/>
  <c r="AH20"/>
  <c r="AJ20"/>
  <c r="AK20"/>
  <c r="AL20"/>
  <c r="AM20"/>
  <c r="T20"/>
  <c r="V20"/>
  <c r="Z20"/>
  <c r="AB20"/>
  <c r="AD20"/>
  <c r="AE20"/>
  <c r="AF20"/>
  <c r="L20"/>
  <c r="N20"/>
  <c r="O20"/>
  <c r="P20"/>
  <c r="J20"/>
  <c r="AH19"/>
  <c r="AJ19"/>
  <c r="AK19"/>
  <c r="AL19"/>
  <c r="AM19"/>
  <c r="T19"/>
  <c r="V19"/>
  <c r="Z19"/>
  <c r="AB19"/>
  <c r="AD19"/>
  <c r="AE19"/>
  <c r="AF19"/>
  <c r="L19"/>
  <c r="N19"/>
  <c r="O19"/>
  <c r="P19"/>
  <c r="J19"/>
  <c r="AH18"/>
  <c r="AJ18"/>
  <c r="AK18"/>
  <c r="AL18"/>
  <c r="AM18"/>
  <c r="T18"/>
  <c r="V18"/>
  <c r="Z18"/>
  <c r="AB18"/>
  <c r="AD18"/>
  <c r="AE18"/>
  <c r="AF18"/>
  <c r="L18"/>
  <c r="N18"/>
  <c r="O18"/>
  <c r="P18"/>
  <c r="J18"/>
  <c r="AH17"/>
  <c r="AJ17"/>
  <c r="AK17"/>
  <c r="AL17"/>
  <c r="AM17"/>
  <c r="T17"/>
  <c r="V17"/>
  <c r="X17"/>
  <c r="Z17"/>
  <c r="AB17"/>
  <c r="AD17"/>
  <c r="AE17"/>
  <c r="AF17"/>
  <c r="L17"/>
  <c r="N17"/>
  <c r="O17"/>
  <c r="P17"/>
  <c r="J17"/>
  <c r="AM36" i="18"/>
  <c r="AJ36"/>
  <c r="AH36"/>
  <c r="T36"/>
  <c r="V36"/>
  <c r="Z36"/>
  <c r="AB36"/>
  <c r="AD36"/>
  <c r="AE36"/>
  <c r="AF36"/>
  <c r="N36"/>
  <c r="L36"/>
  <c r="J36"/>
  <c r="AM35"/>
  <c r="AJ35"/>
  <c r="AH35"/>
  <c r="T35"/>
  <c r="V35"/>
  <c r="Z35"/>
  <c r="AB35"/>
  <c r="AD35"/>
  <c r="AE35"/>
  <c r="AF35"/>
  <c r="N35"/>
  <c r="L35"/>
  <c r="J35"/>
  <c r="AM34"/>
  <c r="AJ34"/>
  <c r="AH34"/>
  <c r="T34"/>
  <c r="V34"/>
  <c r="Z34"/>
  <c r="AB34"/>
  <c r="AD34"/>
  <c r="AE34"/>
  <c r="AF34"/>
  <c r="N34"/>
  <c r="L34"/>
  <c r="J34"/>
  <c r="AH33"/>
  <c r="AK33"/>
  <c r="AL33"/>
  <c r="AM33"/>
  <c r="AJ33"/>
  <c r="T33"/>
  <c r="V33"/>
  <c r="Z33"/>
  <c r="AB33"/>
  <c r="AD33"/>
  <c r="AE33"/>
  <c r="AF33"/>
  <c r="L33"/>
  <c r="O33"/>
  <c r="P33"/>
  <c r="N33"/>
  <c r="J33"/>
  <c r="AH32"/>
  <c r="AK32"/>
  <c r="AL32"/>
  <c r="AM32"/>
  <c r="AJ32"/>
  <c r="T32"/>
  <c r="V32"/>
  <c r="Z32"/>
  <c r="AB32"/>
  <c r="AD32"/>
  <c r="AE32"/>
  <c r="AF32"/>
  <c r="L32"/>
  <c r="O32"/>
  <c r="P32"/>
  <c r="N32"/>
  <c r="J32"/>
  <c r="AM31"/>
  <c r="AJ31"/>
  <c r="AH31"/>
  <c r="T31"/>
  <c r="V31"/>
  <c r="Z31"/>
  <c r="AB31"/>
  <c r="AD31"/>
  <c r="AE31"/>
  <c r="AF31"/>
  <c r="N31"/>
  <c r="L31"/>
  <c r="J31"/>
  <c r="AM30"/>
  <c r="AJ30"/>
  <c r="AH30"/>
  <c r="T30"/>
  <c r="V30"/>
  <c r="Z30"/>
  <c r="AB30"/>
  <c r="AD30"/>
  <c r="AE30"/>
  <c r="AF30"/>
  <c r="N30"/>
  <c r="L30"/>
  <c r="J30"/>
  <c r="AH29"/>
  <c r="AK29"/>
  <c r="AL29"/>
  <c r="AM29"/>
  <c r="AJ29"/>
  <c r="T29"/>
  <c r="V29"/>
  <c r="Z29"/>
  <c r="AB29"/>
  <c r="AD29"/>
  <c r="AE29"/>
  <c r="AF29"/>
  <c r="L29"/>
  <c r="O29"/>
  <c r="P29"/>
  <c r="N29"/>
  <c r="J29"/>
  <c r="AH28"/>
  <c r="AK28"/>
  <c r="AL28"/>
  <c r="AM28"/>
  <c r="AJ28"/>
  <c r="T28"/>
  <c r="V28"/>
  <c r="Z28"/>
  <c r="AB28"/>
  <c r="AD28"/>
  <c r="AE28"/>
  <c r="AF28"/>
  <c r="L28"/>
  <c r="O28"/>
  <c r="P28"/>
  <c r="N28"/>
  <c r="J28"/>
  <c r="AM27"/>
  <c r="AJ27"/>
  <c r="AH27"/>
  <c r="T27"/>
  <c r="V27"/>
  <c r="Z27"/>
  <c r="AB27"/>
  <c r="AD27"/>
  <c r="AE27"/>
  <c r="AF27"/>
  <c r="N27"/>
  <c r="L27"/>
  <c r="J27"/>
  <c r="AM26"/>
  <c r="AJ26"/>
  <c r="AH26"/>
  <c r="T26"/>
  <c r="V26"/>
  <c r="Z26"/>
  <c r="AB26"/>
  <c r="AD26"/>
  <c r="AE26"/>
  <c r="AF26"/>
  <c r="N26"/>
  <c r="L26"/>
  <c r="J26"/>
  <c r="AH25"/>
  <c r="AK25"/>
  <c r="AL25"/>
  <c r="AM25"/>
  <c r="AJ25"/>
  <c r="T25"/>
  <c r="V25"/>
  <c r="Z25"/>
  <c r="AB25"/>
  <c r="AD25"/>
  <c r="AE25"/>
  <c r="AF25"/>
  <c r="L25"/>
  <c r="O25"/>
  <c r="P25"/>
  <c r="N25"/>
  <c r="J25"/>
  <c r="AH24"/>
  <c r="AK24"/>
  <c r="AL24"/>
  <c r="AM24"/>
  <c r="AJ24"/>
  <c r="T24"/>
  <c r="V24"/>
  <c r="Z24"/>
  <c r="AB24"/>
  <c r="AD24"/>
  <c r="AE24"/>
  <c r="AF24"/>
  <c r="L24"/>
  <c r="O24"/>
  <c r="P24"/>
  <c r="N24"/>
  <c r="J24"/>
  <c r="AH23"/>
  <c r="AJ23"/>
  <c r="AK23"/>
  <c r="AL23"/>
  <c r="AM23"/>
  <c r="T23"/>
  <c r="V23"/>
  <c r="Z23"/>
  <c r="AB23"/>
  <c r="AD23"/>
  <c r="AE23"/>
  <c r="AF23"/>
  <c r="L23"/>
  <c r="N23"/>
  <c r="O23"/>
  <c r="P23"/>
  <c r="J23"/>
  <c r="AH22"/>
  <c r="AJ22"/>
  <c r="AK22"/>
  <c r="AL22"/>
  <c r="AM22"/>
  <c r="T22"/>
  <c r="V22"/>
  <c r="Z22"/>
  <c r="AB22"/>
  <c r="AD22"/>
  <c r="AE22"/>
  <c r="AF22"/>
  <c r="L22"/>
  <c r="N22"/>
  <c r="O22"/>
  <c r="P22"/>
  <c r="J22"/>
  <c r="AH21"/>
  <c r="AJ21"/>
  <c r="AK21"/>
  <c r="AL21"/>
  <c r="AM21"/>
  <c r="T21"/>
  <c r="V21"/>
  <c r="Z21"/>
  <c r="AB21"/>
  <c r="AD21"/>
  <c r="AE21"/>
  <c r="AF21"/>
  <c r="L21"/>
  <c r="N21"/>
  <c r="O21"/>
  <c r="P21"/>
  <c r="J21"/>
  <c r="AH20"/>
  <c r="AJ20"/>
  <c r="AK20"/>
  <c r="AL20"/>
  <c r="AM20"/>
  <c r="T20"/>
  <c r="V20"/>
  <c r="Z20"/>
  <c r="AB20"/>
  <c r="AD20"/>
  <c r="AE20"/>
  <c r="AF20"/>
  <c r="L20"/>
  <c r="N20"/>
  <c r="O20"/>
  <c r="P20"/>
  <c r="J20"/>
  <c r="AH19"/>
  <c r="AJ19"/>
  <c r="AK19"/>
  <c r="AL19"/>
  <c r="AM19"/>
  <c r="T19"/>
  <c r="V19"/>
  <c r="Z19"/>
  <c r="AB19"/>
  <c r="AD19"/>
  <c r="AE19"/>
  <c r="AF19"/>
  <c r="L19"/>
  <c r="N19"/>
  <c r="O19"/>
  <c r="P19"/>
  <c r="J19"/>
  <c r="AH18"/>
  <c r="AJ18"/>
  <c r="AK18"/>
  <c r="AL18"/>
  <c r="AM18"/>
  <c r="T18"/>
  <c r="V18"/>
  <c r="Z18"/>
  <c r="AB18"/>
  <c r="AD18"/>
  <c r="AE18"/>
  <c r="AF18"/>
  <c r="L18"/>
  <c r="N18"/>
  <c r="O18"/>
  <c r="P18"/>
  <c r="J18"/>
  <c r="AH17"/>
  <c r="AJ17"/>
  <c r="AK17"/>
  <c r="AL17"/>
  <c r="AM17"/>
  <c r="T17"/>
  <c r="V17"/>
  <c r="X17"/>
  <c r="Z17"/>
  <c r="AB17"/>
  <c r="AD17"/>
  <c r="AE17"/>
  <c r="AF17"/>
  <c r="L17"/>
  <c r="N17"/>
  <c r="O17"/>
  <c r="P17"/>
  <c r="J17"/>
  <c r="AM36" i="10"/>
  <c r="AJ36"/>
  <c r="AH36"/>
  <c r="T36"/>
  <c r="V36"/>
  <c r="Z36"/>
  <c r="AB36"/>
  <c r="AD36"/>
  <c r="AE36"/>
  <c r="AF36"/>
  <c r="N36"/>
  <c r="L36"/>
  <c r="J36"/>
  <c r="AM35"/>
  <c r="AJ35"/>
  <c r="AH35"/>
  <c r="T35"/>
  <c r="V35"/>
  <c r="Z35"/>
  <c r="AB35"/>
  <c r="AD35"/>
  <c r="AE35"/>
  <c r="AF35"/>
  <c r="N35"/>
  <c r="L35"/>
  <c r="J35"/>
  <c r="AM34"/>
  <c r="AJ34"/>
  <c r="AH34"/>
  <c r="T34"/>
  <c r="V34"/>
  <c r="Z34"/>
  <c r="AB34"/>
  <c r="AD34"/>
  <c r="AE34"/>
  <c r="AF34"/>
  <c r="N34"/>
  <c r="L34"/>
  <c r="J34"/>
  <c r="AH33"/>
  <c r="AK33"/>
  <c r="AL33"/>
  <c r="AM33"/>
  <c r="AJ33"/>
  <c r="T33"/>
  <c r="V33"/>
  <c r="Z33"/>
  <c r="AB33"/>
  <c r="AD33"/>
  <c r="AE33"/>
  <c r="AF33"/>
  <c r="L33"/>
  <c r="O33"/>
  <c r="P33"/>
  <c r="N33"/>
  <c r="J33"/>
  <c r="AH32"/>
  <c r="AK32"/>
  <c r="AL32"/>
  <c r="AM32"/>
  <c r="AJ32"/>
  <c r="T32"/>
  <c r="V32"/>
  <c r="Z32"/>
  <c r="AB32"/>
  <c r="AD32"/>
  <c r="AE32"/>
  <c r="AF32"/>
  <c r="L32"/>
  <c r="O32"/>
  <c r="P32"/>
  <c r="N32"/>
  <c r="J32"/>
  <c r="AM31"/>
  <c r="AJ31"/>
  <c r="AH31"/>
  <c r="T31"/>
  <c r="V31"/>
  <c r="Z31"/>
  <c r="AB31"/>
  <c r="AD31"/>
  <c r="AE31"/>
  <c r="AF31"/>
  <c r="N31"/>
  <c r="L31"/>
  <c r="J31"/>
  <c r="AM30"/>
  <c r="AJ30"/>
  <c r="AH30"/>
  <c r="T30"/>
  <c r="V30"/>
  <c r="Z30"/>
  <c r="AB30"/>
  <c r="AD30"/>
  <c r="AE30"/>
  <c r="AF30"/>
  <c r="N30"/>
  <c r="L30"/>
  <c r="J30"/>
  <c r="AH29"/>
  <c r="AK29"/>
  <c r="AL29"/>
  <c r="AM29"/>
  <c r="AJ29"/>
  <c r="T29"/>
  <c r="V29"/>
  <c r="Z29"/>
  <c r="AB29"/>
  <c r="AD29"/>
  <c r="AE29"/>
  <c r="AF29"/>
  <c r="L29"/>
  <c r="O29"/>
  <c r="P29"/>
  <c r="N29"/>
  <c r="J29"/>
  <c r="AH28"/>
  <c r="AK28"/>
  <c r="AL28"/>
  <c r="AM28"/>
  <c r="AJ28"/>
  <c r="T28"/>
  <c r="V28"/>
  <c r="Z28"/>
  <c r="AB28"/>
  <c r="AD28"/>
  <c r="AE28"/>
  <c r="AF28"/>
  <c r="L28"/>
  <c r="O28"/>
  <c r="P28"/>
  <c r="N28"/>
  <c r="J28"/>
  <c r="AM27"/>
  <c r="AJ27"/>
  <c r="AH27"/>
  <c r="T27"/>
  <c r="V27"/>
  <c r="Z27"/>
  <c r="AB27"/>
  <c r="AD27"/>
  <c r="AE27"/>
  <c r="AF27"/>
  <c r="N27"/>
  <c r="L27"/>
  <c r="J27"/>
  <c r="AM26"/>
  <c r="AJ26"/>
  <c r="AH26"/>
  <c r="T26"/>
  <c r="V26"/>
  <c r="Z26"/>
  <c r="AB26"/>
  <c r="AD26"/>
  <c r="AE26"/>
  <c r="AF26"/>
  <c r="N26"/>
  <c r="L26"/>
  <c r="J26"/>
  <c r="AH25"/>
  <c r="AK25"/>
  <c r="AL25"/>
  <c r="AM25"/>
  <c r="AJ25"/>
  <c r="T25"/>
  <c r="V25"/>
  <c r="Z25"/>
  <c r="AB25"/>
  <c r="AD25"/>
  <c r="AE25"/>
  <c r="AF25"/>
  <c r="L25"/>
  <c r="O25"/>
  <c r="P25"/>
  <c r="N25"/>
  <c r="J25"/>
  <c r="AH24"/>
  <c r="AJ24"/>
  <c r="AK24"/>
  <c r="AL24"/>
  <c r="AM24"/>
  <c r="T24"/>
  <c r="V24"/>
  <c r="Z24"/>
  <c r="AB24"/>
  <c r="AD24"/>
  <c r="AE24"/>
  <c r="AF24"/>
  <c r="L24"/>
  <c r="N24"/>
  <c r="O24"/>
  <c r="P24"/>
  <c r="J24"/>
  <c r="AH23"/>
  <c r="AJ23"/>
  <c r="AK23"/>
  <c r="AL23"/>
  <c r="AM23"/>
  <c r="T23"/>
  <c r="V23"/>
  <c r="Z23"/>
  <c r="AB23"/>
  <c r="AD23"/>
  <c r="AE23"/>
  <c r="AF23"/>
  <c r="L23"/>
  <c r="N23"/>
  <c r="O23"/>
  <c r="P23"/>
  <c r="J23"/>
  <c r="AH22"/>
  <c r="AJ22"/>
  <c r="AK22"/>
  <c r="AL22"/>
  <c r="AM22"/>
  <c r="T22"/>
  <c r="V22"/>
  <c r="Z22"/>
  <c r="AB22"/>
  <c r="AD22"/>
  <c r="AE22"/>
  <c r="AF22"/>
  <c r="L22"/>
  <c r="N22"/>
  <c r="O22"/>
  <c r="P22"/>
  <c r="J22"/>
  <c r="AH21"/>
  <c r="AJ21"/>
  <c r="AK21"/>
  <c r="AL21"/>
  <c r="AM21"/>
  <c r="T21"/>
  <c r="V21"/>
  <c r="Z21"/>
  <c r="AB21"/>
  <c r="AD21"/>
  <c r="AE21"/>
  <c r="AF21"/>
  <c r="L21"/>
  <c r="N21"/>
  <c r="O21"/>
  <c r="P21"/>
  <c r="J21"/>
  <c r="AH20"/>
  <c r="AJ20"/>
  <c r="AK20"/>
  <c r="AL20"/>
  <c r="AM20"/>
  <c r="T20"/>
  <c r="V20"/>
  <c r="Z20"/>
  <c r="AB20"/>
  <c r="AD20"/>
  <c r="AE20"/>
  <c r="AF20"/>
  <c r="L20"/>
  <c r="N20"/>
  <c r="O20"/>
  <c r="P20"/>
  <c r="J20"/>
  <c r="AH19"/>
  <c r="AJ19"/>
  <c r="AK19"/>
  <c r="AL19"/>
  <c r="AM19"/>
  <c r="T19"/>
  <c r="V19"/>
  <c r="Z19"/>
  <c r="AB19"/>
  <c r="AD19"/>
  <c r="AE19"/>
  <c r="AF19"/>
  <c r="L19"/>
  <c r="N19"/>
  <c r="O19"/>
  <c r="P19"/>
  <c r="J19"/>
  <c r="AH18"/>
  <c r="AJ18"/>
  <c r="AK18"/>
  <c r="AL18"/>
  <c r="AM18"/>
  <c r="T18"/>
  <c r="V18"/>
  <c r="Z18"/>
  <c r="AB18"/>
  <c r="AD18"/>
  <c r="AE18"/>
  <c r="AF18"/>
  <c r="L18"/>
  <c r="N18"/>
  <c r="O18"/>
  <c r="P18"/>
  <c r="J18"/>
  <c r="AH17"/>
  <c r="AJ17"/>
  <c r="AK17"/>
  <c r="AL17"/>
  <c r="AM17"/>
  <c r="T17"/>
  <c r="V17"/>
  <c r="X17"/>
  <c r="Z17"/>
  <c r="AB17"/>
  <c r="AD17"/>
  <c r="AE17"/>
  <c r="AF17"/>
  <c r="L17"/>
  <c r="N17"/>
  <c r="O17"/>
  <c r="P17"/>
  <c r="J17"/>
  <c r="AM35" i="8"/>
  <c r="AJ35"/>
  <c r="AH35"/>
  <c r="T35"/>
  <c r="V35"/>
  <c r="X35"/>
  <c r="Z35"/>
  <c r="AB35"/>
  <c r="AD35"/>
  <c r="AE35"/>
  <c r="AF35"/>
  <c r="N35"/>
  <c r="L35"/>
  <c r="J35"/>
  <c r="AM34"/>
  <c r="AJ34"/>
  <c r="AH34"/>
  <c r="T34"/>
  <c r="V34"/>
  <c r="X34"/>
  <c r="Z34"/>
  <c r="AB34"/>
  <c r="AD34"/>
  <c r="AE34"/>
  <c r="AF34"/>
  <c r="N34"/>
  <c r="L34"/>
  <c r="J34"/>
  <c r="AM33"/>
  <c r="AJ33"/>
  <c r="AH33"/>
  <c r="T33"/>
  <c r="V33"/>
  <c r="X33"/>
  <c r="Z33"/>
  <c r="AB33"/>
  <c r="AD33"/>
  <c r="AE33"/>
  <c r="AF33"/>
  <c r="N33"/>
  <c r="L33"/>
  <c r="J33"/>
  <c r="AH32"/>
  <c r="AK32"/>
  <c r="AL32"/>
  <c r="AM32"/>
  <c r="AJ32"/>
  <c r="T32"/>
  <c r="V32"/>
  <c r="X32"/>
  <c r="Z32"/>
  <c r="AB32"/>
  <c r="AD32"/>
  <c r="AE32"/>
  <c r="AF32"/>
  <c r="L32"/>
  <c r="O32"/>
  <c r="P32"/>
  <c r="N32"/>
  <c r="J32"/>
  <c r="AH31"/>
  <c r="AK31"/>
  <c r="AL31"/>
  <c r="AM31"/>
  <c r="AJ31"/>
  <c r="T31"/>
  <c r="V31"/>
  <c r="X31"/>
  <c r="Z31"/>
  <c r="AB31"/>
  <c r="AD31"/>
  <c r="AE31"/>
  <c r="AF31"/>
  <c r="L31"/>
  <c r="O31"/>
  <c r="P31"/>
  <c r="N31"/>
  <c r="J31"/>
  <c r="AM30"/>
  <c r="AJ30"/>
  <c r="AH30"/>
  <c r="T30"/>
  <c r="V30"/>
  <c r="X30"/>
  <c r="Z30"/>
  <c r="AB30"/>
  <c r="AD30"/>
  <c r="AE30"/>
  <c r="AF30"/>
  <c r="N30"/>
  <c r="L30"/>
  <c r="J30"/>
  <c r="AM29"/>
  <c r="AJ29"/>
  <c r="AH29"/>
  <c r="T29"/>
  <c r="V29"/>
  <c r="X29"/>
  <c r="Z29"/>
  <c r="AB29"/>
  <c r="AD29"/>
  <c r="AE29"/>
  <c r="AF29"/>
  <c r="N29"/>
  <c r="L29"/>
  <c r="J29"/>
  <c r="AH28"/>
  <c r="AK28"/>
  <c r="AL28"/>
  <c r="AM28"/>
  <c r="AJ28"/>
  <c r="T28"/>
  <c r="V28"/>
  <c r="X28"/>
  <c r="Z28"/>
  <c r="AB28"/>
  <c r="AD28"/>
  <c r="AE28"/>
  <c r="AF28"/>
  <c r="L28"/>
  <c r="O28"/>
  <c r="P28"/>
  <c r="N28"/>
  <c r="J28"/>
  <c r="AH27"/>
  <c r="AK27"/>
  <c r="AL27"/>
  <c r="AM27"/>
  <c r="AJ27"/>
  <c r="T27"/>
  <c r="V27"/>
  <c r="X27"/>
  <c r="Z27"/>
  <c r="AB27"/>
  <c r="AD27"/>
  <c r="AE27"/>
  <c r="AF27"/>
  <c r="L27"/>
  <c r="O27"/>
  <c r="P27"/>
  <c r="N27"/>
  <c r="J27"/>
  <c r="AM26"/>
  <c r="AJ26"/>
  <c r="AH26"/>
  <c r="T26"/>
  <c r="V26"/>
  <c r="X26"/>
  <c r="Z26"/>
  <c r="AB26"/>
  <c r="AD26"/>
  <c r="AE26"/>
  <c r="AF26"/>
  <c r="N26"/>
  <c r="L26"/>
  <c r="J26"/>
  <c r="AM25"/>
  <c r="AJ25"/>
  <c r="AH25"/>
  <c r="T25"/>
  <c r="V25"/>
  <c r="X25"/>
  <c r="Z25"/>
  <c r="AB25"/>
  <c r="AD25"/>
  <c r="AE25"/>
  <c r="AF25"/>
  <c r="N25"/>
  <c r="L25"/>
  <c r="J25"/>
  <c r="AH24"/>
  <c r="AJ24"/>
  <c r="AK24"/>
  <c r="AL24"/>
  <c r="AM24"/>
  <c r="AF24"/>
  <c r="L24"/>
  <c r="N24"/>
  <c r="O24"/>
  <c r="P24"/>
  <c r="J24"/>
  <c r="AH23"/>
  <c r="AJ23"/>
  <c r="AK23"/>
  <c r="AL23"/>
  <c r="AM23"/>
  <c r="AF23"/>
  <c r="L23"/>
  <c r="N23"/>
  <c r="O23"/>
  <c r="P23"/>
  <c r="J23"/>
  <c r="AH22"/>
  <c r="AJ22"/>
  <c r="AK22"/>
  <c r="AL22"/>
  <c r="AM22"/>
  <c r="AF22"/>
  <c r="L22"/>
  <c r="N22"/>
  <c r="O22"/>
  <c r="P22"/>
  <c r="J22"/>
  <c r="AH21"/>
  <c r="AJ21"/>
  <c r="AK21"/>
  <c r="AL21"/>
  <c r="AM21"/>
  <c r="AF21"/>
  <c r="L21"/>
  <c r="N21"/>
  <c r="O21"/>
  <c r="P21"/>
  <c r="J21"/>
  <c r="AJ20"/>
  <c r="AK20"/>
  <c r="AL20"/>
  <c r="AM20"/>
  <c r="AF20"/>
  <c r="L20"/>
  <c r="N20"/>
  <c r="O20"/>
  <c r="P20"/>
  <c r="J20"/>
  <c r="AJ19"/>
  <c r="AK19"/>
  <c r="AL19"/>
  <c r="AM19"/>
  <c r="AF19"/>
  <c r="L19"/>
  <c r="N19"/>
  <c r="O19"/>
  <c r="P19"/>
  <c r="J19"/>
  <c r="AJ18"/>
  <c r="AK18"/>
  <c r="AL18"/>
  <c r="AM18"/>
  <c r="AF18"/>
  <c r="L18"/>
  <c r="N18"/>
  <c r="O18"/>
  <c r="P18"/>
  <c r="J18"/>
  <c r="AJ17"/>
  <c r="AK17"/>
  <c r="AL17"/>
  <c r="AM17"/>
  <c r="AF17"/>
  <c r="L17"/>
  <c r="N17"/>
  <c r="O17"/>
  <c r="P17"/>
  <c r="J17"/>
  <c r="AM34" i="7"/>
  <c r="AJ34"/>
  <c r="AH34"/>
  <c r="T34"/>
  <c r="V34"/>
  <c r="X34"/>
  <c r="Z34"/>
  <c r="AB34"/>
  <c r="AD34"/>
  <c r="AE34"/>
  <c r="AF34"/>
  <c r="N34"/>
  <c r="L34"/>
  <c r="J34"/>
  <c r="AM33"/>
  <c r="AJ33"/>
  <c r="AH33"/>
  <c r="T33"/>
  <c r="V33"/>
  <c r="X33"/>
  <c r="Z33"/>
  <c r="AB33"/>
  <c r="AD33"/>
  <c r="AE33"/>
  <c r="AF33"/>
  <c r="N33"/>
  <c r="L33"/>
  <c r="J33"/>
  <c r="AM32"/>
  <c r="AJ32"/>
  <c r="AH32"/>
  <c r="T32"/>
  <c r="V32"/>
  <c r="X32"/>
  <c r="Z32"/>
  <c r="AB32"/>
  <c r="AD32"/>
  <c r="AE32"/>
  <c r="AF32"/>
  <c r="N32"/>
  <c r="L32"/>
  <c r="J32"/>
  <c r="AH31"/>
  <c r="AK31"/>
  <c r="AL31"/>
  <c r="AM31"/>
  <c r="AJ31"/>
  <c r="T31"/>
  <c r="V31"/>
  <c r="X31"/>
  <c r="Z31"/>
  <c r="AB31"/>
  <c r="AD31"/>
  <c r="AE31"/>
  <c r="AF31"/>
  <c r="L31"/>
  <c r="O31"/>
  <c r="P31"/>
  <c r="N31"/>
  <c r="J31"/>
  <c r="AH30"/>
  <c r="AK30"/>
  <c r="AL30"/>
  <c r="AM30"/>
  <c r="AJ30"/>
  <c r="T30"/>
  <c r="V30"/>
  <c r="X30"/>
  <c r="Z30"/>
  <c r="AB30"/>
  <c r="AD30"/>
  <c r="AE30"/>
  <c r="AF30"/>
  <c r="L30"/>
  <c r="O30"/>
  <c r="P30"/>
  <c r="N30"/>
  <c r="J30"/>
  <c r="AM29"/>
  <c r="AJ29"/>
  <c r="AH29"/>
  <c r="T29"/>
  <c r="V29"/>
  <c r="X29"/>
  <c r="Z29"/>
  <c r="AB29"/>
  <c r="AD29"/>
  <c r="AE29"/>
  <c r="AF29"/>
  <c r="N29"/>
  <c r="L29"/>
  <c r="J29"/>
  <c r="AM28"/>
  <c r="AJ28"/>
  <c r="AH28"/>
  <c r="T28"/>
  <c r="V28"/>
  <c r="X28"/>
  <c r="Z28"/>
  <c r="AB28"/>
  <c r="AD28"/>
  <c r="AE28"/>
  <c r="AF28"/>
  <c r="N28"/>
  <c r="L28"/>
  <c r="J28"/>
  <c r="AH27"/>
  <c r="AK27"/>
  <c r="AL27"/>
  <c r="AM27"/>
  <c r="AJ27"/>
  <c r="T27"/>
  <c r="V27"/>
  <c r="X27"/>
  <c r="Z27"/>
  <c r="AB27"/>
  <c r="AD27"/>
  <c r="AE27"/>
  <c r="AF27"/>
  <c r="L27"/>
  <c r="O27"/>
  <c r="P27"/>
  <c r="N27"/>
  <c r="J27"/>
  <c r="AH26"/>
  <c r="AK26"/>
  <c r="AL26"/>
  <c r="AM26"/>
  <c r="AJ26"/>
  <c r="T26"/>
  <c r="V26"/>
  <c r="X26"/>
  <c r="Z26"/>
  <c r="AB26"/>
  <c r="AD26"/>
  <c r="AE26"/>
  <c r="AF26"/>
  <c r="L26"/>
  <c r="O26"/>
  <c r="P26"/>
  <c r="N26"/>
  <c r="J26"/>
  <c r="AM25"/>
  <c r="AJ25"/>
  <c r="AH25"/>
  <c r="T25"/>
  <c r="V25"/>
  <c r="X25"/>
  <c r="Z25"/>
  <c r="AB25"/>
  <c r="AD25"/>
  <c r="AE25"/>
  <c r="AF25"/>
  <c r="N25"/>
  <c r="L25"/>
  <c r="J25"/>
  <c r="AM24"/>
  <c r="AJ24"/>
  <c r="AH24"/>
  <c r="T24"/>
  <c r="V24"/>
  <c r="X24"/>
  <c r="Z24"/>
  <c r="AB24"/>
  <c r="AD24"/>
  <c r="AE24"/>
  <c r="AF24"/>
  <c r="N24"/>
  <c r="L24"/>
  <c r="J24"/>
  <c r="AH23"/>
  <c r="AK23"/>
  <c r="AL23"/>
  <c r="AM23"/>
  <c r="AJ23"/>
  <c r="T23"/>
  <c r="V23"/>
  <c r="X23"/>
  <c r="Z23"/>
  <c r="AB23"/>
  <c r="AD23"/>
  <c r="AE23"/>
  <c r="AF23"/>
  <c r="L23"/>
  <c r="O23"/>
  <c r="P23"/>
  <c r="N23"/>
  <c r="J23"/>
  <c r="AH22"/>
  <c r="AK22"/>
  <c r="AL22"/>
  <c r="AM22"/>
  <c r="AJ22"/>
  <c r="T22"/>
  <c r="V22"/>
  <c r="X22"/>
  <c r="Z22"/>
  <c r="AB22"/>
  <c r="AD22"/>
  <c r="AE22"/>
  <c r="AF22"/>
  <c r="L22"/>
  <c r="O22"/>
  <c r="P22"/>
  <c r="N22"/>
  <c r="J22"/>
  <c r="AH21"/>
  <c r="AK21"/>
  <c r="AL21"/>
  <c r="AM21"/>
  <c r="AJ21"/>
  <c r="T21"/>
  <c r="V21"/>
  <c r="X21"/>
  <c r="Z21"/>
  <c r="AB21"/>
  <c r="AD21"/>
  <c r="AE21"/>
  <c r="AF21"/>
  <c r="L21"/>
  <c r="O21"/>
  <c r="P21"/>
  <c r="N21"/>
  <c r="J21"/>
  <c r="AH20"/>
  <c r="AJ20"/>
  <c r="AK20"/>
  <c r="AL20"/>
  <c r="AM20"/>
  <c r="AF20"/>
  <c r="L20"/>
  <c r="N20"/>
  <c r="O20"/>
  <c r="P20"/>
  <c r="J20"/>
  <c r="AH19"/>
  <c r="AJ19"/>
  <c r="AK19"/>
  <c r="AL19"/>
  <c r="AM19"/>
  <c r="AF19"/>
  <c r="L19"/>
  <c r="N19"/>
  <c r="O19"/>
  <c r="P19"/>
  <c r="J19"/>
  <c r="AH18"/>
  <c r="AJ18"/>
  <c r="AK18"/>
  <c r="AL18"/>
  <c r="AM18"/>
  <c r="AF18"/>
  <c r="L18"/>
  <c r="N18"/>
  <c r="O18"/>
  <c r="P18"/>
  <c r="J18"/>
  <c r="AH17"/>
  <c r="AJ17"/>
  <c r="AK17"/>
  <c r="AL17"/>
  <c r="AM17"/>
  <c r="AF17"/>
  <c r="L17"/>
  <c r="N17"/>
  <c r="O17"/>
  <c r="P17"/>
  <c r="J17"/>
  <c r="AH18" i="6"/>
  <c r="AJ18"/>
  <c r="AK18"/>
  <c r="AL18"/>
  <c r="AM18"/>
  <c r="T18"/>
  <c r="V18"/>
  <c r="Z18"/>
  <c r="AB18"/>
  <c r="AD18"/>
  <c r="AE18"/>
  <c r="AF18"/>
  <c r="L18"/>
  <c r="N18"/>
  <c r="O18"/>
  <c r="P18"/>
  <c r="J18"/>
  <c r="AH17"/>
  <c r="AJ17"/>
  <c r="AK17"/>
  <c r="AL17"/>
  <c r="AM17"/>
  <c r="T17"/>
  <c r="V17"/>
  <c r="X17"/>
  <c r="Z17"/>
  <c r="AB17"/>
  <c r="AD17"/>
  <c r="AE17"/>
  <c r="AF17"/>
  <c r="L17"/>
  <c r="N17"/>
  <c r="O17"/>
  <c r="P17"/>
  <c r="J17"/>
  <c r="AM34" i="5"/>
  <c r="AJ34"/>
  <c r="AH34"/>
  <c r="T34"/>
  <c r="V34"/>
  <c r="X34"/>
  <c r="Z34"/>
  <c r="AB34"/>
  <c r="AD34"/>
  <c r="AE34"/>
  <c r="AF34"/>
  <c r="N34"/>
  <c r="L34"/>
  <c r="J34"/>
  <c r="AM33"/>
  <c r="AJ33"/>
  <c r="AH33"/>
  <c r="T33"/>
  <c r="V33"/>
  <c r="X33"/>
  <c r="Z33"/>
  <c r="AB33"/>
  <c r="AD33"/>
  <c r="AE33"/>
  <c r="AF33"/>
  <c r="N33"/>
  <c r="L33"/>
  <c r="J33"/>
  <c r="AM32"/>
  <c r="AJ32"/>
  <c r="AH32"/>
  <c r="T32"/>
  <c r="V32"/>
  <c r="X32"/>
  <c r="Z32"/>
  <c r="AB32"/>
  <c r="AD32"/>
  <c r="AE32"/>
  <c r="AF32"/>
  <c r="N32"/>
  <c r="L32"/>
  <c r="J32"/>
  <c r="AH31"/>
  <c r="AK31"/>
  <c r="AL31"/>
  <c r="AM31"/>
  <c r="AJ31"/>
  <c r="T31"/>
  <c r="V31"/>
  <c r="X31"/>
  <c r="Z31"/>
  <c r="AB31"/>
  <c r="AD31"/>
  <c r="AE31"/>
  <c r="AF31"/>
  <c r="L31"/>
  <c r="O31"/>
  <c r="P31"/>
  <c r="N31"/>
  <c r="J31"/>
  <c r="AH30"/>
  <c r="AK30"/>
  <c r="AL30"/>
  <c r="AM30"/>
  <c r="AJ30"/>
  <c r="T30"/>
  <c r="V30"/>
  <c r="X30"/>
  <c r="Z30"/>
  <c r="AB30"/>
  <c r="AD30"/>
  <c r="AE30"/>
  <c r="AF30"/>
  <c r="L30"/>
  <c r="O30"/>
  <c r="P30"/>
  <c r="N30"/>
  <c r="J30"/>
  <c r="AM29"/>
  <c r="AJ29"/>
  <c r="AH29"/>
  <c r="T29"/>
  <c r="V29"/>
  <c r="X29"/>
  <c r="Z29"/>
  <c r="AB29"/>
  <c r="AD29"/>
  <c r="AE29"/>
  <c r="AF29"/>
  <c r="N29"/>
  <c r="L29"/>
  <c r="J29"/>
  <c r="AM28"/>
  <c r="AJ28"/>
  <c r="AH28"/>
  <c r="T28"/>
  <c r="V28"/>
  <c r="X28"/>
  <c r="Z28"/>
  <c r="AB28"/>
  <c r="AD28"/>
  <c r="AE28"/>
  <c r="AF28"/>
  <c r="N28"/>
  <c r="L28"/>
  <c r="J28"/>
  <c r="AH27"/>
  <c r="AK27"/>
  <c r="AL27"/>
  <c r="AM27"/>
  <c r="AJ27"/>
  <c r="T27"/>
  <c r="V27"/>
  <c r="X27"/>
  <c r="Z27"/>
  <c r="AB27"/>
  <c r="AD27"/>
  <c r="AE27"/>
  <c r="AF27"/>
  <c r="L27"/>
  <c r="O27"/>
  <c r="P27"/>
  <c r="N27"/>
  <c r="J27"/>
  <c r="AH26"/>
  <c r="AK26"/>
  <c r="AL26"/>
  <c r="AM26"/>
  <c r="AJ26"/>
  <c r="T26"/>
  <c r="V26"/>
  <c r="Z26"/>
  <c r="AB26"/>
  <c r="AD26"/>
  <c r="AE26"/>
  <c r="AF26"/>
  <c r="L26"/>
  <c r="O26"/>
  <c r="P26"/>
  <c r="N26"/>
  <c r="J26"/>
  <c r="AM25"/>
  <c r="AJ25"/>
  <c r="AH25"/>
  <c r="T25"/>
  <c r="V25"/>
  <c r="Z25"/>
  <c r="AB25"/>
  <c r="AD25"/>
  <c r="AE25"/>
  <c r="AF25"/>
  <c r="N25"/>
  <c r="L25"/>
  <c r="J25"/>
  <c r="AM24"/>
  <c r="AJ24"/>
  <c r="AH24"/>
  <c r="T24"/>
  <c r="V24"/>
  <c r="Z24"/>
  <c r="AB24"/>
  <c r="AD24"/>
  <c r="AE24"/>
  <c r="AF24"/>
  <c r="N24"/>
  <c r="L24"/>
  <c r="J24"/>
  <c r="AH23"/>
  <c r="AK23"/>
  <c r="AL23"/>
  <c r="AM23"/>
  <c r="AJ23"/>
  <c r="T23"/>
  <c r="V23"/>
  <c r="Z23"/>
  <c r="AB23"/>
  <c r="AD23"/>
  <c r="AE23"/>
  <c r="AF23"/>
  <c r="L23"/>
  <c r="O23"/>
  <c r="P23"/>
  <c r="N23"/>
  <c r="J23"/>
  <c r="AH22"/>
  <c r="AK22"/>
  <c r="AL22"/>
  <c r="AM22"/>
  <c r="AJ22"/>
  <c r="T22"/>
  <c r="V22"/>
  <c r="Z22"/>
  <c r="AB22"/>
  <c r="AD22"/>
  <c r="AE22"/>
  <c r="AF22"/>
  <c r="L22"/>
  <c r="O22"/>
  <c r="P22"/>
  <c r="N22"/>
  <c r="J22"/>
  <c r="AH21"/>
  <c r="AK21"/>
  <c r="AL21"/>
  <c r="AM21"/>
  <c r="AJ21"/>
  <c r="T21"/>
  <c r="V21"/>
  <c r="Z21"/>
  <c r="AB21"/>
  <c r="AD21"/>
  <c r="AE21"/>
  <c r="AF21"/>
  <c r="L21"/>
  <c r="O21"/>
  <c r="P21"/>
  <c r="N21"/>
  <c r="J21"/>
  <c r="AH20"/>
  <c r="AK20"/>
  <c r="AL20"/>
  <c r="AM20"/>
  <c r="AJ20"/>
  <c r="T20"/>
  <c r="V20"/>
  <c r="Z20"/>
  <c r="AB20"/>
  <c r="AD20"/>
  <c r="AE20"/>
  <c r="AF20"/>
  <c r="L20"/>
  <c r="O20"/>
  <c r="P20"/>
  <c r="N20"/>
  <c r="J20"/>
  <c r="AH19"/>
  <c r="AJ19"/>
  <c r="AK19"/>
  <c r="AL19"/>
  <c r="AM19"/>
  <c r="T19"/>
  <c r="V19"/>
  <c r="Z19"/>
  <c r="AB19"/>
  <c r="AD19"/>
  <c r="AE19"/>
  <c r="AF19"/>
  <c r="L19"/>
  <c r="N19"/>
  <c r="O19"/>
  <c r="P19"/>
  <c r="J19"/>
  <c r="AH18"/>
  <c r="AJ18"/>
  <c r="AK18"/>
  <c r="AL18"/>
  <c r="AM18"/>
  <c r="T18"/>
  <c r="V18"/>
  <c r="Z18"/>
  <c r="AB18"/>
  <c r="AD18"/>
  <c r="AE18"/>
  <c r="AF18"/>
  <c r="L18"/>
  <c r="N18"/>
  <c r="O18"/>
  <c r="P18"/>
  <c r="J18"/>
  <c r="AH17"/>
  <c r="AJ17"/>
  <c r="AK17"/>
  <c r="AL17"/>
  <c r="AM17"/>
  <c r="T17"/>
  <c r="V17"/>
  <c r="X17"/>
  <c r="Z17"/>
  <c r="AB17"/>
  <c r="AD17"/>
  <c r="AE17"/>
  <c r="AF17"/>
  <c r="L17"/>
  <c r="N17"/>
  <c r="O17"/>
  <c r="P17"/>
  <c r="J17"/>
  <c r="AM36" i="15"/>
  <c r="AJ36"/>
  <c r="AH36"/>
  <c r="T36"/>
  <c r="V36"/>
  <c r="Z36"/>
  <c r="AB36"/>
  <c r="AD36"/>
  <c r="AE36"/>
  <c r="AF36"/>
  <c r="N36"/>
  <c r="L36"/>
  <c r="J36"/>
  <c r="AM35"/>
  <c r="AJ35"/>
  <c r="AH35"/>
  <c r="T35"/>
  <c r="V35"/>
  <c r="Z35"/>
  <c r="AB35"/>
  <c r="AD35"/>
  <c r="AE35"/>
  <c r="AF35"/>
  <c r="N35"/>
  <c r="L35"/>
  <c r="J35"/>
  <c r="AM34"/>
  <c r="AJ34"/>
  <c r="AH34"/>
  <c r="T34"/>
  <c r="V34"/>
  <c r="Z34"/>
  <c r="AB34"/>
  <c r="AD34"/>
  <c r="AE34"/>
  <c r="AF34"/>
  <c r="N34"/>
  <c r="L34"/>
  <c r="J34"/>
  <c r="AH33"/>
  <c r="AK33"/>
  <c r="AL33"/>
  <c r="AM33"/>
  <c r="AJ33"/>
  <c r="T33"/>
  <c r="V33"/>
  <c r="Z33"/>
  <c r="AB33"/>
  <c r="AD33"/>
  <c r="AE33"/>
  <c r="AF33"/>
  <c r="L33"/>
  <c r="O33"/>
  <c r="P33"/>
  <c r="N33"/>
  <c r="J33"/>
  <c r="AH32"/>
  <c r="AK32"/>
  <c r="AL32"/>
  <c r="AM32"/>
  <c r="AJ32"/>
  <c r="T32"/>
  <c r="V32"/>
  <c r="Z32"/>
  <c r="AB32"/>
  <c r="AD32"/>
  <c r="AE32"/>
  <c r="AF32"/>
  <c r="L32"/>
  <c r="O32"/>
  <c r="P32"/>
  <c r="N32"/>
  <c r="J32"/>
  <c r="AM31"/>
  <c r="AJ31"/>
  <c r="AH31"/>
  <c r="T31"/>
  <c r="V31"/>
  <c r="Z31"/>
  <c r="AB31"/>
  <c r="AD31"/>
  <c r="AE31"/>
  <c r="AF31"/>
  <c r="N31"/>
  <c r="L31"/>
  <c r="J31"/>
  <c r="AM30"/>
  <c r="AJ30"/>
  <c r="AH30"/>
  <c r="T30"/>
  <c r="V30"/>
  <c r="Z30"/>
  <c r="AB30"/>
  <c r="AD30"/>
  <c r="AE30"/>
  <c r="AF30"/>
  <c r="N30"/>
  <c r="L30"/>
  <c r="J30"/>
  <c r="AH29"/>
  <c r="AK29"/>
  <c r="AL29"/>
  <c r="AM29"/>
  <c r="AJ29"/>
  <c r="T29"/>
  <c r="V29"/>
  <c r="Z29"/>
  <c r="AB29"/>
  <c r="AD29"/>
  <c r="AE29"/>
  <c r="AF29"/>
  <c r="L29"/>
  <c r="O29"/>
  <c r="P29"/>
  <c r="N29"/>
  <c r="J29"/>
  <c r="AH28"/>
  <c r="AK28"/>
  <c r="AL28"/>
  <c r="AM28"/>
  <c r="AJ28"/>
  <c r="T28"/>
  <c r="V28"/>
  <c r="Z28"/>
  <c r="AB28"/>
  <c r="AD28"/>
  <c r="AE28"/>
  <c r="AF28"/>
  <c r="L28"/>
  <c r="O28"/>
  <c r="P28"/>
  <c r="N28"/>
  <c r="J28"/>
  <c r="AM27"/>
  <c r="AJ27"/>
  <c r="AH27"/>
  <c r="T27"/>
  <c r="V27"/>
  <c r="Z27"/>
  <c r="AB27"/>
  <c r="AD27"/>
  <c r="AE27"/>
  <c r="AF27"/>
  <c r="N27"/>
  <c r="L27"/>
  <c r="J27"/>
  <c r="AM26"/>
  <c r="AJ26"/>
  <c r="AH26"/>
  <c r="T26"/>
  <c r="V26"/>
  <c r="Z26"/>
  <c r="AB26"/>
  <c r="AD26"/>
  <c r="AE26"/>
  <c r="AF26"/>
  <c r="N26"/>
  <c r="L26"/>
  <c r="J26"/>
  <c r="AH25"/>
  <c r="AK25"/>
  <c r="AL25"/>
  <c r="AM25"/>
  <c r="AJ25"/>
  <c r="T25"/>
  <c r="V25"/>
  <c r="Z25"/>
  <c r="AB25"/>
  <c r="AD25"/>
  <c r="AE25"/>
  <c r="AF25"/>
  <c r="L25"/>
  <c r="O25"/>
  <c r="P25"/>
  <c r="N25"/>
  <c r="J25"/>
  <c r="AH24"/>
  <c r="AK24"/>
  <c r="AL24"/>
  <c r="AM24"/>
  <c r="AJ24"/>
  <c r="T24"/>
  <c r="V24"/>
  <c r="Z24"/>
  <c r="AB24"/>
  <c r="AD24"/>
  <c r="AE24"/>
  <c r="AF24"/>
  <c r="L24"/>
  <c r="O24"/>
  <c r="P24"/>
  <c r="N24"/>
  <c r="J24"/>
  <c r="AH23"/>
  <c r="AK23"/>
  <c r="AL23"/>
  <c r="AM23"/>
  <c r="AJ23"/>
  <c r="T23"/>
  <c r="V23"/>
  <c r="Z23"/>
  <c r="AB23"/>
  <c r="AD23"/>
  <c r="AE23"/>
  <c r="AF23"/>
  <c r="L23"/>
  <c r="O23"/>
  <c r="P23"/>
  <c r="N23"/>
  <c r="J23"/>
  <c r="AH22"/>
  <c r="AK22"/>
  <c r="AL22"/>
  <c r="AM22"/>
  <c r="AJ22"/>
  <c r="T22"/>
  <c r="V22"/>
  <c r="Z22"/>
  <c r="AB22"/>
  <c r="AD22"/>
  <c r="AE22"/>
  <c r="AF22"/>
  <c r="L22"/>
  <c r="O22"/>
  <c r="P22"/>
  <c r="N22"/>
  <c r="J22"/>
  <c r="AH21"/>
  <c r="AK21"/>
  <c r="AL21"/>
  <c r="AM21"/>
  <c r="AJ21"/>
  <c r="T21"/>
  <c r="V21"/>
  <c r="Z21"/>
  <c r="AB21"/>
  <c r="AD21"/>
  <c r="AE21"/>
  <c r="AF21"/>
  <c r="L21"/>
  <c r="O21"/>
  <c r="P21"/>
  <c r="N21"/>
  <c r="J21"/>
  <c r="AH20"/>
  <c r="AK20"/>
  <c r="AL20"/>
  <c r="AM20"/>
  <c r="AJ20"/>
  <c r="T20"/>
  <c r="V20"/>
  <c r="Z20"/>
  <c r="AB20"/>
  <c r="AD20"/>
  <c r="AE20"/>
  <c r="AF20"/>
  <c r="L20"/>
  <c r="O20"/>
  <c r="P20"/>
  <c r="N20"/>
  <c r="J20"/>
  <c r="AH19"/>
  <c r="AJ19"/>
  <c r="AK19"/>
  <c r="AL19"/>
  <c r="AM19"/>
  <c r="T19"/>
  <c r="V19"/>
  <c r="Z19"/>
  <c r="AB19"/>
  <c r="AD19"/>
  <c r="AE19"/>
  <c r="AF19"/>
  <c r="L19"/>
  <c r="N19"/>
  <c r="O19"/>
  <c r="P19"/>
  <c r="J19"/>
  <c r="AH18"/>
  <c r="AJ18"/>
  <c r="AK18"/>
  <c r="AL18"/>
  <c r="AM18"/>
  <c r="T18"/>
  <c r="V18"/>
  <c r="Z18"/>
  <c r="AB18"/>
  <c r="AD18"/>
  <c r="AE18"/>
  <c r="AF18"/>
  <c r="L18"/>
  <c r="N18"/>
  <c r="O18"/>
  <c r="P18"/>
  <c r="J18"/>
  <c r="AH17"/>
  <c r="AJ17"/>
  <c r="AK17"/>
  <c r="AL17"/>
  <c r="AM17"/>
  <c r="T17"/>
  <c r="V17"/>
  <c r="X17"/>
  <c r="Z17"/>
  <c r="AB17"/>
  <c r="AD17"/>
  <c r="AE17"/>
  <c r="AF17"/>
  <c r="L17"/>
  <c r="N17"/>
  <c r="O17"/>
  <c r="P17"/>
  <c r="J17"/>
  <c r="AH20" i="4"/>
  <c r="AJ20"/>
  <c r="AK20"/>
  <c r="AL20"/>
  <c r="AM20"/>
  <c r="AF20"/>
  <c r="L20"/>
  <c r="N20"/>
  <c r="O20"/>
  <c r="P20"/>
  <c r="J20"/>
  <c r="AH19"/>
  <c r="AJ19"/>
  <c r="AK19"/>
  <c r="AL19"/>
  <c r="AM19"/>
  <c r="AF19"/>
  <c r="L19"/>
  <c r="N19"/>
  <c r="O19"/>
  <c r="P19"/>
  <c r="J19"/>
  <c r="AH18"/>
  <c r="AJ18"/>
  <c r="AK18"/>
  <c r="AL18"/>
  <c r="AM18"/>
  <c r="AF18"/>
  <c r="L18"/>
  <c r="N18"/>
  <c r="O18"/>
  <c r="P18"/>
  <c r="J18"/>
  <c r="AH17"/>
  <c r="AJ17"/>
  <c r="AK17"/>
  <c r="AL17"/>
  <c r="AM17"/>
  <c r="AF17"/>
  <c r="L17"/>
  <c r="N17"/>
  <c r="O17"/>
  <c r="P17"/>
  <c r="J17"/>
  <c r="AM35" i="3"/>
  <c r="AJ35"/>
  <c r="AH35"/>
  <c r="AF35"/>
  <c r="N35"/>
  <c r="L35"/>
  <c r="J35"/>
  <c r="AM34"/>
  <c r="AJ34"/>
  <c r="AH34"/>
  <c r="AF34"/>
  <c r="N34"/>
  <c r="L34"/>
  <c r="J34"/>
  <c r="AM32"/>
  <c r="AJ32"/>
  <c r="AH32"/>
  <c r="AF32"/>
  <c r="N32"/>
  <c r="L32"/>
  <c r="J32"/>
  <c r="AH31"/>
  <c r="AK31"/>
  <c r="AL31"/>
  <c r="AM31"/>
  <c r="AJ31"/>
  <c r="AF31"/>
  <c r="L31"/>
  <c r="O31"/>
  <c r="P31"/>
  <c r="N31"/>
  <c r="J31"/>
  <c r="AH30"/>
  <c r="AK30"/>
  <c r="AL30"/>
  <c r="AM30"/>
  <c r="AJ30"/>
  <c r="AF30"/>
  <c r="L30"/>
  <c r="O30"/>
  <c r="P30"/>
  <c r="N30"/>
  <c r="J30"/>
  <c r="AM29"/>
  <c r="AJ29"/>
  <c r="AH29"/>
  <c r="AF29"/>
  <c r="N29"/>
  <c r="L29"/>
  <c r="J29"/>
  <c r="AM28"/>
  <c r="AJ28"/>
  <c r="AH28"/>
  <c r="AF28"/>
  <c r="N28"/>
  <c r="L28"/>
  <c r="J28"/>
  <c r="AH27"/>
  <c r="AK27"/>
  <c r="AL27"/>
  <c r="AM27"/>
  <c r="AJ27"/>
  <c r="AF27"/>
  <c r="L27"/>
  <c r="O27"/>
  <c r="P27"/>
  <c r="N27"/>
  <c r="J27"/>
  <c r="AH26"/>
  <c r="AK26"/>
  <c r="AL26"/>
  <c r="AM26"/>
  <c r="AJ26"/>
  <c r="AF26"/>
  <c r="L26"/>
  <c r="O26"/>
  <c r="P26"/>
  <c r="N26"/>
  <c r="J26"/>
  <c r="AM25"/>
  <c r="AJ25"/>
  <c r="AH25"/>
  <c r="AF25"/>
  <c r="N25"/>
  <c r="L25"/>
  <c r="J25"/>
  <c r="AM24"/>
  <c r="AJ24"/>
  <c r="AH24"/>
  <c r="AF24"/>
  <c r="N24"/>
  <c r="L24"/>
  <c r="J24"/>
  <c r="AH23"/>
  <c r="AK23"/>
  <c r="AL23"/>
  <c r="AM23"/>
  <c r="AJ23"/>
  <c r="AF23"/>
  <c r="L23"/>
  <c r="O23"/>
  <c r="P23"/>
  <c r="N23"/>
  <c r="J23"/>
  <c r="AH22"/>
  <c r="AK22"/>
  <c r="AL22"/>
  <c r="AM22"/>
  <c r="AJ22"/>
  <c r="AF22"/>
  <c r="L22"/>
  <c r="O22"/>
  <c r="P22"/>
  <c r="N22"/>
  <c r="J22"/>
  <c r="AH21"/>
  <c r="AJ21"/>
  <c r="AK21"/>
  <c r="AL21"/>
  <c r="AM21"/>
  <c r="AF21"/>
  <c r="L21"/>
  <c r="N21"/>
  <c r="O21"/>
  <c r="P21"/>
  <c r="J21"/>
  <c r="AH20"/>
  <c r="AJ20"/>
  <c r="AK20"/>
  <c r="AL20"/>
  <c r="AM20"/>
  <c r="AF20"/>
  <c r="L20"/>
  <c r="N20"/>
  <c r="O20"/>
  <c r="P20"/>
  <c r="J20"/>
  <c r="AH19"/>
  <c r="AJ19"/>
  <c r="AK19"/>
  <c r="AL19"/>
  <c r="AM19"/>
  <c r="AF19"/>
  <c r="L19"/>
  <c r="N19"/>
  <c r="O19"/>
  <c r="P19"/>
  <c r="J19"/>
  <c r="AH18"/>
  <c r="AJ18"/>
  <c r="AK18"/>
  <c r="AL18"/>
  <c r="AM18"/>
  <c r="AF18"/>
  <c r="L18"/>
  <c r="N18"/>
  <c r="O18"/>
  <c r="P18"/>
  <c r="J18"/>
  <c r="AH17"/>
  <c r="AJ17"/>
  <c r="AK17"/>
  <c r="AL17"/>
  <c r="AM17"/>
  <c r="AF17"/>
  <c r="L17"/>
  <c r="N17"/>
  <c r="O17"/>
  <c r="P17"/>
  <c r="J17"/>
  <c r="AE19" i="14" l="1"/>
  <c r="AF19" s="1"/>
</calcChain>
</file>

<file path=xl/comments1.xml><?xml version="1.0" encoding="utf-8"?>
<comments xmlns="http://schemas.openxmlformats.org/spreadsheetml/2006/main">
  <authors>
    <author>usuario</author>
  </authors>
  <commentList>
    <comment ref="E18" authorId="0">
      <text>
        <r>
          <rPr>
            <b/>
            <sz val="8"/>
            <color indexed="81"/>
            <rFont val="Tahoma"/>
            <family val="2"/>
          </rPr>
          <t>usuario:</t>
        </r>
        <r>
          <rPr>
            <sz val="8"/>
            <color indexed="81"/>
            <rFont val="Tahoma"/>
            <family val="2"/>
          </rPr>
          <t xml:space="preserve">
usuario:
Conocimiento se refiere a la competencia del personal personal </t>
        </r>
      </text>
    </comment>
    <comment ref="E19" authorId="0">
      <text>
        <r>
          <rPr>
            <b/>
            <sz val="12"/>
            <color indexed="81"/>
            <rFont val="Tahoma"/>
            <family val="2"/>
          </rPr>
          <t xml:space="preserve">
usuario:
Conocimiento se refiere a la competencia del personal personal </t>
        </r>
      </text>
    </comment>
    <comment ref="E21" authorId="0">
      <text>
        <r>
          <rPr>
            <b/>
            <sz val="8"/>
            <color indexed="81"/>
            <rFont val="Tahoma"/>
            <family val="2"/>
          </rPr>
          <t>usuario:</t>
        </r>
        <r>
          <rPr>
            <sz val="8"/>
            <color indexed="81"/>
            <rFont val="Tahoma"/>
            <family val="2"/>
          </rPr>
          <t xml:space="preserve">
usuario:
Conocimiento se refiere a la competencia del personal personal </t>
        </r>
      </text>
    </comment>
  </commentList>
</comments>
</file>

<file path=xl/sharedStrings.xml><?xml version="1.0" encoding="utf-8"?>
<sst xmlns="http://schemas.openxmlformats.org/spreadsheetml/2006/main" count="9570" uniqueCount="936">
  <si>
    <t>MAPA DE RIESGOS DE PROCESO</t>
  </si>
  <si>
    <t>CÓDIGO: SIG-FM-007</t>
  </si>
  <si>
    <t>VERSIÓN: 3.0</t>
  </si>
  <si>
    <t>FECHA DE APLICACIÓN: ENERO 2016</t>
  </si>
  <si>
    <t xml:space="preserve">FASE I </t>
  </si>
  <si>
    <t>FASE II</t>
  </si>
  <si>
    <t>FASE III</t>
  </si>
  <si>
    <t>FASE IV</t>
  </si>
  <si>
    <t>FASE V</t>
  </si>
  <si>
    <t>No. RIESGO</t>
  </si>
  <si>
    <t>CONTEXTO ESTRATÉGICO</t>
  </si>
  <si>
    <t xml:space="preserve">IDENTIFICACIÓN DEL RIESGO </t>
  </si>
  <si>
    <t>ANÁLISIS DEL RIESGO</t>
  </si>
  <si>
    <t xml:space="preserve">VALORACIÓN DEL RIESGO </t>
  </si>
  <si>
    <t>ACCIONES DE ATENCIÓN DEL RIESGO</t>
  </si>
  <si>
    <t>FACTOR</t>
  </si>
  <si>
    <t>DESCRIPCIÓN DEL FACTOR DE RIESGO</t>
  </si>
  <si>
    <t xml:space="preserve">CAUSA </t>
  </si>
  <si>
    <t xml:space="preserve">RIESGO </t>
  </si>
  <si>
    <t>CONSECUENCIA</t>
  </si>
  <si>
    <t xml:space="preserve">CLASIFICACIÓN DEL RIESGO </t>
  </si>
  <si>
    <t xml:space="preserve">CALIFICACIÓN DEL RIESGO </t>
  </si>
  <si>
    <t xml:space="preserve">EVALUACIÓN DEL RIESGO </t>
  </si>
  <si>
    <t>VERIFICACIÓN DE CONTROLES ESTABLECIDOS</t>
  </si>
  <si>
    <t>CASILLAS A DISMINUIR</t>
  </si>
  <si>
    <t>CALIFICACIÓN DEL RIESGO DESPUES DE LOS CONTROLES</t>
  </si>
  <si>
    <t>FORMULACIÓN DE ACCIONES PREVENTIVAS</t>
  </si>
  <si>
    <r>
      <rPr>
        <b/>
        <sz val="16"/>
        <rFont val="Arial"/>
        <family val="2"/>
      </rPr>
      <t xml:space="preserve">PLAN DE CONTINGENCIA DEL RIESGO </t>
    </r>
    <r>
      <rPr>
        <b/>
        <sz val="14"/>
        <rFont val="Arial"/>
        <family val="2"/>
      </rPr>
      <t xml:space="preserve">
(corrección o acciones correctivas para atender situaciones posibles de materialización del Riesgo)</t>
    </r>
  </si>
  <si>
    <t>PROBABILIDAD</t>
  </si>
  <si>
    <t xml:space="preserve">IMPACTO </t>
  </si>
  <si>
    <t xml:space="preserve">GRADO DE EXPOSICIÓN AL RIESGO </t>
  </si>
  <si>
    <t>ACCIÓN PREVENTIVA</t>
  </si>
  <si>
    <t>RESPONSABLE DE LA ACCIÓN</t>
  </si>
  <si>
    <t>FECHA LÍMITE PARA EJECUTARLA</t>
  </si>
  <si>
    <t>TOTAL  EVALUACIÓN DEL RIESGO</t>
  </si>
  <si>
    <t>ZONA DE RIESGO</t>
  </si>
  <si>
    <t>DESCRIBA EL O   LOS CONTROLES ESTABLECIDOS</t>
  </si>
  <si>
    <t>¿Existen manuales, instructivos o procedimientos para el manejo del control?</t>
  </si>
  <si>
    <t>¿Está(n) definido(s) el(los) responsable(s) de la ejecución del control y del seguimiento?</t>
  </si>
  <si>
    <t>¿La frecuencia de ejecución del control y  seguimiento es adecuada?</t>
  </si>
  <si>
    <t>¿Se cuenta con evidencias de la ejecución y seguimiento del control?</t>
  </si>
  <si>
    <t>¿En el tiempo que lleva la herramienta ha demostrado ser efectiva?</t>
  </si>
  <si>
    <t>PUNTAJE</t>
  </si>
  <si>
    <t>OPCIÓN DE MANEJO</t>
  </si>
  <si>
    <t>Debido a…</t>
  </si>
  <si>
    <t>Puede ocurrir …</t>
  </si>
  <si>
    <t>Lo que podria afectar o generar  …</t>
  </si>
  <si>
    <t>INTERNO</t>
  </si>
  <si>
    <t>Procesos</t>
  </si>
  <si>
    <t>Ejecución</t>
  </si>
  <si>
    <t>Hallazgos (Fiscales, Penales, Disciplinarios) por incumpliendo y errores en la entrega de la información .
Afectación en la imagen de la Entidad.</t>
  </si>
  <si>
    <t>OPERATIVO</t>
  </si>
  <si>
    <t>CASI CIERTA</t>
  </si>
  <si>
    <t>MAYOR</t>
  </si>
  <si>
    <t>Procedimiento documentado.
Definición de tiempos para la entrega de información en los procedimientos.
Solicitudes de la información a través de diferentes medios.</t>
  </si>
  <si>
    <t>SI</t>
  </si>
  <si>
    <t>NO</t>
  </si>
  <si>
    <t>Jefe Oficina Asesora de Planeación
Grupo de Proceso de Planeación Estratégica</t>
  </si>
  <si>
    <t>31 DE MARZO DE 2016</t>
  </si>
  <si>
    <t>Presentar un informe diagnostico mediante el cual se visibilicen la necesidad de la implementación de un sistema de información misional que procure la integridad y fiabilidad de la información</t>
  </si>
  <si>
    <t>Tecnología</t>
  </si>
  <si>
    <t>Disponibilidad de datos y sistemas</t>
  </si>
  <si>
    <t>No tener desarrollados los módulos del Tablero de Control para la OAP</t>
  </si>
  <si>
    <t>Exista información con errores y se incumpla con la entrega de información en los términos exigidos</t>
  </si>
  <si>
    <t>TECNOLOGÍA</t>
  </si>
  <si>
    <t>PROBABLE</t>
  </si>
  <si>
    <t>Solicitar a la Secretaría General de la UAERMV la terminación de los módulos del Tablero de Control, requiriendo un cronograma de actividades
Generar las alertas de la información entregada por los responsables, para su respectiva gestión.</t>
  </si>
  <si>
    <t>Jefe Oficina Asesora de Planeación
Grupo de Proceso de Planeación Estratégica
Secretario General - Grupo de Sistemas de Información y Tecnología</t>
  </si>
  <si>
    <t>29 DE FEBRERO DE 2016</t>
  </si>
  <si>
    <t>Seguimiento inadecuado e inoportuno.</t>
  </si>
  <si>
    <t>baja efectividad en la ejecución de los planes y proyectos institucionales por parte de los procesos.</t>
  </si>
  <si>
    <t>Incumplimiento de la Misión, la Visión y Planes de Acción  institucional y del Plan de Desarrollo Distrital   
Hallazgos (Fiscales, Penales, Disciplinarios) por incumpliendo y errores en la entrega de la información .</t>
  </si>
  <si>
    <t>ESTRATÉGICOS</t>
  </si>
  <si>
    <t>IMPROBABLE</t>
  </si>
  <si>
    <t>RARO</t>
  </si>
  <si>
    <t>Jefe Oficina Asesora de Planeación
Director(a) de la Unidad
Grupo de Proceso de Planeación Estratégica</t>
  </si>
  <si>
    <t>31 de DICIEMBRE DE 2016</t>
  </si>
  <si>
    <t>Solicitar a los responsables la proyección de acciones de mejoramiento.</t>
  </si>
  <si>
    <t>Inadecuada viabilización de los recursos de los proyectos de inversión.</t>
  </si>
  <si>
    <t>Destinación indebida de recursos.</t>
  </si>
  <si>
    <t xml:space="preserve">Peculado </t>
  </si>
  <si>
    <t>CORRUPCIÓN</t>
  </si>
  <si>
    <t>CATASTRÓFICO</t>
  </si>
  <si>
    <t>MODERADO</t>
  </si>
  <si>
    <t xml:space="preserve">Revisar y ajustar los controles y el procedimiento </t>
  </si>
  <si>
    <t>Conocimiento</t>
  </si>
  <si>
    <t>Expedición de disponibilidades presupuestales sin la previa viabilización de la OAP.</t>
  </si>
  <si>
    <t>FINANCIERO</t>
  </si>
  <si>
    <t>Revisión del listado de disponibilidades presupuestales generado por el sistema PREDIS frente a las solicitudes de disponibilidad radicadas ante la OAP.</t>
  </si>
  <si>
    <t>Comunicar dentro del seguimiento trimestral de los proyectos, si se presento la viabilización sin la aprobación de la OAP.</t>
  </si>
  <si>
    <t>Notificar al gerente del proyecto de inversión y al ordenador del gasto.</t>
  </si>
  <si>
    <t>PLAN DE CONTINGENCIA DEL RIESGO 
(corrección o acciones correctivas para atender situaciones posibles de materialización del Riesgo)</t>
  </si>
  <si>
    <t>PLANEACIÓN ESTRATÉGICA</t>
  </si>
  <si>
    <t>MACROPROCESO:</t>
  </si>
  <si>
    <t>CÓDIGO:</t>
  </si>
  <si>
    <t>PROCESO.</t>
  </si>
  <si>
    <t>RESPONSABLE DIRECTIVO:</t>
  </si>
  <si>
    <t>OBJETO DEL PROCESO:</t>
  </si>
  <si>
    <t>Económicos</t>
  </si>
  <si>
    <t>GESTIÓN ESTRATÉGICA</t>
  </si>
  <si>
    <t>EXTERNO</t>
  </si>
  <si>
    <t>SISTEMA INTEGRADO DE GESTIÓN</t>
  </si>
  <si>
    <t>Medio_ambientales</t>
  </si>
  <si>
    <t>GESTIÓN TÉCNICA DE MEJORAMIENTO DE LA MALLA VIAL</t>
  </si>
  <si>
    <t>PLANIFICACIÓN DEL DESARROLLO VIAL LOCAL</t>
  </si>
  <si>
    <t>Políticos</t>
  </si>
  <si>
    <t>GESTIÓN TÉCNICA DE PRODUCCIÓN E INTERVENCIÓN  DE LA MALLA VIAL</t>
  </si>
  <si>
    <t>COMERCIALIZACIÓN DE SERVICIOS</t>
  </si>
  <si>
    <t>Sociales</t>
  </si>
  <si>
    <t>GESTIÓN DE ATENCIÓN AL CIUDADANO</t>
  </si>
  <si>
    <t>APOYO INTERINSTITUCIONAL</t>
  </si>
  <si>
    <t>Tecnológicos</t>
  </si>
  <si>
    <t>GESTIÓN ADMINISTRATIVA</t>
  </si>
  <si>
    <t>PRODUCCIÓN</t>
  </si>
  <si>
    <t>Infraestructura</t>
  </si>
  <si>
    <t>GESTIÓN FINANCIERA</t>
  </si>
  <si>
    <t>CUMPLIMIENTO</t>
  </si>
  <si>
    <t>INTERVENCIÓN DE LA MALLA VIAL</t>
  </si>
  <si>
    <t>Personal</t>
  </si>
  <si>
    <t>GESTIÓN DE LA INFORMACIÓN</t>
  </si>
  <si>
    <t>GESTIÓN AMBIENTAL, SOCIAL Y ATENCIÓN AL USUARIO</t>
  </si>
  <si>
    <t>GESTIÓN JURÍDICA Y CONTRACTUAL</t>
  </si>
  <si>
    <t>ATENCIÓN AL CIUDADANO</t>
  </si>
  <si>
    <t>CONTROL PARA EL MEJORAMIENTO CONTINUO DE LA GESTIÓN</t>
  </si>
  <si>
    <t xml:space="preserve">AMBIENTALES </t>
  </si>
  <si>
    <t>OPERACIÓN DE MAQUINARIA</t>
  </si>
  <si>
    <t>IMAGEN</t>
  </si>
  <si>
    <t>TALENTO HUMANO</t>
  </si>
  <si>
    <t>ADMINISTRACIÓN DE BIENES E INFRAESTRUCTURA</t>
  </si>
  <si>
    <t>FINANCIERA</t>
  </si>
  <si>
    <t>GESTIÓN DOCUMENTAL</t>
  </si>
  <si>
    <t>POSIBLE</t>
  </si>
  <si>
    <t>SISTEMAS DE INFORMACIÓN Y TECNOLOGÍA</t>
  </si>
  <si>
    <t>CONTRATACIÓN</t>
  </si>
  <si>
    <t>JURÍDICA</t>
  </si>
  <si>
    <t>INSIGNIFICANTE</t>
  </si>
  <si>
    <t>CONTROL DISCIPLINARIO INTERNO</t>
  </si>
  <si>
    <t>MENOR</t>
  </si>
  <si>
    <t>COMUNICACIONES</t>
  </si>
  <si>
    <t>Desarticulación entre los Procesos y Lineamientos establecidos para la implementación del SIG</t>
  </si>
  <si>
    <t>Baja implementación y sostenibilidad del Sistema Integrado de Gestión.</t>
  </si>
  <si>
    <t>Mala Imagen institucional por el incumplimiento de la implementación de SIG.
Niveles de gestión ineficientes.</t>
  </si>
  <si>
    <t>Cargue del SISIG - Sistema de Información Distrital para la Implementación y Sostenibilidad del SIG ( de la Dirección Distrital de Desarrollo Institucional)</t>
  </si>
  <si>
    <t>Realizar Sensibilizaciones a la Alta Dirección, Equipos SIG y Servidores Públicos,   para asumir un mayor  compromiso con la implementación del Sistema Integrado de Gestión</t>
  </si>
  <si>
    <t>Equipo Técnico SIG</t>
  </si>
  <si>
    <t>Realizar un comunicado a la Secretarí aGeneral de la Alcandía, informando las causas de la baja implementación y solicitar el apoyo para la implementación de lineamientos.</t>
  </si>
  <si>
    <t>Los procesos no consultan la intranet SISGESTION como punto de uso de la información documentada y vigente</t>
  </si>
  <si>
    <t>Utilización de documentación obsoleta</t>
  </si>
  <si>
    <t>Hallazgos y no conformidades en Auditorías Internas y Externas.</t>
  </si>
  <si>
    <t>Cargue de información documentada vigente en la intranet SISGESTION</t>
  </si>
  <si>
    <t>Capacitar a los servidores públicos en el uso eficiente de la intranet SISGESTION.
Realizar un seguimiento a la utilización de los documentos establecidos en los procesos.</t>
  </si>
  <si>
    <t>Realizar una comunicación informando la necesidad de utilizar la documentación vigente, de lo contrario sera reportado a la Oficina de Control Interno.</t>
  </si>
  <si>
    <t>Salidas</t>
  </si>
  <si>
    <t>Los servidores públicos de los procesos desconocen y/o no cumplen la normatividad propia, para brindarla en el momento de la actualización de su información documentada</t>
  </si>
  <si>
    <t>La información documentada de los procesos no se revisa de conformidad con la normatividad vigente</t>
  </si>
  <si>
    <t xml:space="preserve">
La información del Proceso no es confiable.
 Hallazgos y no conformidades en Auditorías Internas y Externas.
Sanciones Disciplinarias por omisión de la normatividad vigente</t>
  </si>
  <si>
    <t>La Oficina Asesora Jurídica realiza actualización periódica del Normograma de cada proceso</t>
  </si>
  <si>
    <t>Solicitar un concepto técnico a la Oficina Asesora Jurídica para la revisión de la normatividad aplicable a los documentos.</t>
  </si>
  <si>
    <t>Cada Proceso con el Equipo Técnico SIG</t>
  </si>
  <si>
    <t>Generar la alerta al proceso sobre la utilización de normatividad desactualizada e informar en el comité directivo la no utilización de normatividad vigente en los documentos de los procesos.</t>
  </si>
  <si>
    <t>Falta de un "software general" para el control, custodia y disposición electrónica de documentos obsoletos, que incluyan los vigentes de la intranet SISGESTION</t>
  </si>
  <si>
    <t>Pérdida de la información documentada y/o memoria histórica de los archivos (vigentes y obsoletos) del Sistema de Gestión de Calidad</t>
  </si>
  <si>
    <t>Se pierde la implementación del Sistema de Gestión de Calidad, por lo cual no hay mejoramiento continuo de la gestión</t>
  </si>
  <si>
    <t>Copias de seguridad de los documentos del SGC tanto vigentes como obsoletos</t>
  </si>
  <si>
    <t>Realizar copias de seguridad frecuentes a la documentación histórica del SGC y solicitar al administrador de SISGESTION la copia frecuente de los documentos vigentes en la intranet</t>
  </si>
  <si>
    <t>Equipo Técnico SIG
Proceso Sistemas de Información y Tecnología (SIT)</t>
  </si>
  <si>
    <t>En el caso de pérdida de la información, se cargará con la última copia de seguridad guardada por el  Proceso SIT</t>
  </si>
  <si>
    <t>Capacidad del personal</t>
  </si>
  <si>
    <t>Concentración y exceso de actividades de implementación y sostenibilidad del SIG para los Líderes Operativos SIG que no  están definidas en el Manual de Funciones</t>
  </si>
  <si>
    <t>No se realicen las actividades programadas de implementación y sostenibilidad del SIG por el personal competente de cada proceso</t>
  </si>
  <si>
    <t>Los procesos no dan los resultados a tiempo ni óptimos  sobre su gestión</t>
  </si>
  <si>
    <t>Plan de Acción de cada proceso en lo referente a las acciones estratégicas para la implementación y sostenibilidad del SIG
Indicador de Gestión SIG-IND-001 Documentación de los Procesos</t>
  </si>
  <si>
    <t>Solicitar a los responsables de las áreas la designación de un enlace adicional al líder de cada proceso.</t>
  </si>
  <si>
    <t>Jefe OAP</t>
  </si>
  <si>
    <t>Informaral comité directivo el no cumplimiento de las actividades planificadas.</t>
  </si>
  <si>
    <t xml:space="preserve">SISTEMA INTEGRADO DE GESTIÓN </t>
  </si>
  <si>
    <t>Orientar, mantener y fortalecer el Sistema Integrado de Gestión, basado en la planeación estratégica de la Entidad, garantizando servicios o productos con eficiencia, eficacia y efectividad para la satisfacción social de los clientes internos y externos, bajo el enfoque de mejora continua.</t>
  </si>
  <si>
    <t>Responsabilidad social</t>
  </si>
  <si>
    <t>No existe un canal de comunicación claro entre la Entidad y los medios de comunicación.
Desconocimiento de los medios de comunicación sobre la misionalidad de la entidad.</t>
  </si>
  <si>
    <t>Mala interpretación de la información publicada por los medios de comunicación.</t>
  </si>
  <si>
    <t>Percepción negativa por parte la ciudadanía y entes de control en general.
Distorción o pérdida de imagen de la entidad.</t>
  </si>
  <si>
    <t>Se realizan boletines semanales, donde se informa la intervención realizada por las diferentes estrategias definidas en la entidad.
Se realizan publicaciones en las redes sociales, informando la misión y visión de la Entidad.
Plan de comunicaciones.</t>
  </si>
  <si>
    <t>Construir la base de datos de los periodistas que cubren la fuente.
Realizar acercamientos con los diferentes medios de comunicación.
Realizar boletines Informativos y/o aclaratorios hacia los medios de comunicación.</t>
  </si>
  <si>
    <t>Jefe Oficina Asesora de Planeación y Responsable de la Comunicación Externa</t>
  </si>
  <si>
    <t>Junio 30 de 2016</t>
  </si>
  <si>
    <t>Contactar al medio de comunicación para aclarar el tema publicado.</t>
  </si>
  <si>
    <t>No existe una Intranet como herramienta implementada para soportar la comunicación interna de la entidad.
No existe una base de datos actualizada de los servidores públicos( funcionarios de planta, provisionales, trabajadores oficiales, contratistas) de la entidad.</t>
  </si>
  <si>
    <t>Desconocimiento de la información interna por parte de los Servidores Públicos de la entidad.</t>
  </si>
  <si>
    <t>Desarticulación de la información interna, no participación de los servidores públicos en las actividades y eventos internos.</t>
  </si>
  <si>
    <t>No existe</t>
  </si>
  <si>
    <t>Solicitar a la Secretaría General - Proceso de Sistemas de Información y Tecnología, el desarrollo de la Intranet y la actualización de la base de datos del personal que labora en la entidad.
Diseñar e implemantar nuevos canales de distribución de información.</t>
  </si>
  <si>
    <t>Jefe Oficina Asesora de Planeación y Responsable de la Comunicación Interna</t>
  </si>
  <si>
    <t>Realizar una comunicación voz a voz por las diferentes dependencias y sedes de la entidad, para comunicar la información interna.</t>
  </si>
  <si>
    <t>No se cuenta con los recursos presupuestales para implementar plan de medios publicitarios.
Separación de las sedes de la entidad.</t>
  </si>
  <si>
    <t>No reconocimiento de la misión y funciones de la UAERMV por parte de los servidores públicos y ciudadania.</t>
  </si>
  <si>
    <t>Mala imagen de la entidad
Información erronea frente la misionalidad de la entidad.
No cumplimiento de los objetivos de la entidad.
Sanciones disciplinarias.</t>
  </si>
  <si>
    <t>Implementar herramientas para la masificación de la información de la imagen de la entidad.</t>
  </si>
  <si>
    <t>Realizar alianzas estratégicas con el Sector de Movilidad y la Alcaldía Mayor para el empoderamiento de la entidad.</t>
  </si>
  <si>
    <t>Seguridad</t>
  </si>
  <si>
    <t>Intereses particulares e influencias externas.</t>
  </si>
  <si>
    <t>Filtración y uso indebido de la información.</t>
  </si>
  <si>
    <t xml:space="preserve">Mala imagen de la entidad
Sanciones disciplinarias
Peculado
Tráfico de Influencias
Cohecho </t>
  </si>
  <si>
    <t xml:space="preserve">Solicitar a la Oficina Asesora Jurídica y Secretaría General - Proceso de Contratación sobre la inclusión de obligaciones contractuales relacionadas con los derechos de autor y la confidencialidad de la información de la entidad.
</t>
  </si>
  <si>
    <t>Jefe Oficina Asesora de Planeación y líder del proceso de comunicaciones</t>
  </si>
  <si>
    <t>Informar al Comité Directivo y la Oficina de Control Interno del evento sucedido.</t>
  </si>
  <si>
    <t xml:space="preserve">COMUNICACIONES </t>
  </si>
  <si>
    <t>Información procedente del IDU o dispersa en las diferentes areas de la UMV  que no se ha articulado o ingresado a una base centralizada o estandarizada que permita la consulta por los diferentes usurarios internos  de la dependencia</t>
  </si>
  <si>
    <t>Utilizar y/o suministrar información desactualizada</t>
  </si>
  <si>
    <t xml:space="preserve">Suministrar  información desactualizada a las partes interesadas.
Afectación de la toma de toma de decisiones </t>
  </si>
  <si>
    <t>Actualización de la información mediante el intercambio de datos con el IDU</t>
  </si>
  <si>
    <t>Establecer un instructivo para la actualización periódica de la base de datos</t>
  </si>
  <si>
    <t>Subdirección de Mejoramiento de la Malla Vial Local (Lider y Subdirector), Secretario General- Sistemas de Información y Tecnología
 Gerencia de Intervención y Producción</t>
  </si>
  <si>
    <t>Informar a la parte interesada sobre la inconsistencia de la información</t>
  </si>
  <si>
    <t>Retrasos en la ejecución según la programación de la vía o demora en la entrega de información de entidades externas
Diferentes criterios de los profesionales para el diagnóstico de la vía</t>
  </si>
  <si>
    <t xml:space="preserve">Desactualización  del tipo de intervención de la vía
</t>
  </si>
  <si>
    <t>El incumplimiento de los cronogramas, y los planes de intervención.</t>
  </si>
  <si>
    <t xml:space="preserve">Vigencia de seis meses del diagnóstico para mantenimiento </t>
  </si>
  <si>
    <t>Revisión periódica de la base de datos para verificar el tiempo de diagnóstico con respecto a la ejecución.
Capacitación sobre diagnóstico de vías.</t>
  </si>
  <si>
    <t>Levantar información requerida en campo, realizar ficha técnica de actualización de diagnóstico para definir el tipo de intervención o diseño cuando se requiera  
Actualización del diseño</t>
  </si>
  <si>
    <t xml:space="preserve">Persuasión a los servidores del proceso </t>
  </si>
  <si>
    <t xml:space="preserve">Omitir los criterios técnicos para la priorización de vías por un interés particular </t>
  </si>
  <si>
    <t>Destinación de recursos para vías que no requieren atención prioritaria</t>
  </si>
  <si>
    <t>En el informe de visita técnica se debe resaltar el cumplimiento de criterios técnicos de accesibilidad, conectividad y movilidad del sector visitado.</t>
  </si>
  <si>
    <t>Revisión por la  Subdirección de Mejoramiento de la Malla Vial</t>
  </si>
  <si>
    <t xml:space="preserve">Subdirección de Mejoramiento de la Malla Vial Local </t>
  </si>
  <si>
    <t>Definir listado de acuerdo con la prioridad de intervención</t>
  </si>
  <si>
    <t>DESCRIBA EL O   LOS CONTROLES EXISTENTES</t>
  </si>
  <si>
    <t>¿El control es automático o manual?</t>
  </si>
  <si>
    <t>PES-FM-001 V 4.0</t>
  </si>
  <si>
    <t>SIG-FM-001 V 4.0</t>
  </si>
  <si>
    <t>COM-FM-001 V 4.0</t>
  </si>
  <si>
    <t>PDV-FM-001 V 4.0</t>
  </si>
  <si>
    <t>CSE-FM-001 V 4.0</t>
  </si>
  <si>
    <t>AII-FM-001 V 4.0</t>
  </si>
  <si>
    <t>PRO-FM-001 V 4.0</t>
  </si>
  <si>
    <t>IMV-FM-001 V 4.0</t>
  </si>
  <si>
    <t>GSA-FM-001 V 4.0</t>
  </si>
  <si>
    <t>ACI-FM-001 V 4.0</t>
  </si>
  <si>
    <t>GDO-FM-001 V 4.0</t>
  </si>
  <si>
    <t>SIT-FM-001 V 4.0</t>
  </si>
  <si>
    <t>JUR-FM-001 V 4.0</t>
  </si>
  <si>
    <t>CON-FM-001 V 4.0</t>
  </si>
  <si>
    <t>THU-FM-001 V 4.0</t>
  </si>
  <si>
    <t>ABI-FM-001 V 4.0</t>
  </si>
  <si>
    <t>ODM-FM-001 V 4.0</t>
  </si>
  <si>
    <t>CDI-FM-001 V 4.0</t>
  </si>
  <si>
    <t>FIN-FM-001 V 4.0</t>
  </si>
  <si>
    <t>CMG-FM-001 V 4.0</t>
  </si>
  <si>
    <t xml:space="preserve">Falta de los costos de producción requeridos, de los  analisis precios unitarios, de presupuestos de las actividades, que permitan establecer los costos reales de los servicios que ofrece la entidad.
</t>
  </si>
  <si>
    <t>Comercializar productos y/o servicios por debajo o igual que los costos de producción y/o del mercado.</t>
  </si>
  <si>
    <t xml:space="preserve">
Detrimento patrimonial para la entidad.
</t>
  </si>
  <si>
    <t>No existen controles</t>
  </si>
  <si>
    <t xml:space="preserve">Propiciar mesas de trabajo con las areas de producción e intervención.  </t>
  </si>
  <si>
    <t>Subdireccion de mejoramiento de la malla vial (Lider y Subdirector)
Subdireccion de producion e intervencion</t>
  </si>
  <si>
    <t xml:space="preserve">La Entidad solicita el equilibrio económico del convenio o asume el faltante.
</t>
  </si>
  <si>
    <t xml:space="preserve">Las ofertas son vinculantes (obligan) y por dadivas se ofrece una venta a menor precio del de producción </t>
  </si>
  <si>
    <t>Comercializar productos y/o servicios con precios muy inferiores a los de producción.</t>
  </si>
  <si>
    <t xml:space="preserve">
Detrimento patrimonial para la entidad.
Sanciones Administrativas, Disciplinarias y/o fiscales.</t>
  </si>
  <si>
    <t>Solicitar a la STPI los costos reales de las intervenciones realizadas y de producción de los insumos requeridos a costo total (Que incluya componente ambiental, social, Ambiental de PMT y STT) Con el fin de determinar el precio final en función de costo beneficio para la ciudad.</t>
  </si>
  <si>
    <t>Subdireccion de mejoramiento de la malla vial (Lider y Subdirector)</t>
  </si>
  <si>
    <t xml:space="preserve">Iniciar los procesos administativos y procesos de responsaiildad fiscal correspondientes. </t>
  </si>
  <si>
    <t>,</t>
  </si>
  <si>
    <t>DESCRIBA EL O LOS CONTROLES EXISTENTES</t>
  </si>
  <si>
    <t>Políticas públicas</t>
  </si>
  <si>
    <t xml:space="preserve">Mala coordinación institucional.                           </t>
  </si>
  <si>
    <t>Retraso y/o no cumplimiento en el apoyo a la atención de emergencias</t>
  </si>
  <si>
    <t>Aumento de la criticidad del evento de emergencia y Retraso en el cumplimiento de las metas institucionales.</t>
  </si>
  <si>
    <t>Indicadores de gestion.
Procedimientos formales aplicados</t>
  </si>
  <si>
    <t>Socializar al interior de la entidad los procesos documentados para la atención a emergencias, con el fin de dar a conocer los roles y responsabilidades en el momento de atención.</t>
  </si>
  <si>
    <t>Profesional Universitario</t>
  </si>
  <si>
    <t>Atender la emergencia con los recursos (humanos, maquinaria, financieros, entre otros) disponibles.</t>
  </si>
  <si>
    <t>Se desconoce la misionalidad de la entidad.</t>
  </si>
  <si>
    <t xml:space="preserve">Notificación de eventos que no son competencia de la Unidad.                                    </t>
  </si>
  <si>
    <t xml:space="preserve">Carga administrativa inecesaria al tener que responder solicitudes entorno a trámites que no son competencia de la entidad. </t>
  </si>
  <si>
    <t>Politicas claras aplicadas.
Normas claras y aplicadas</t>
  </si>
  <si>
    <t>Comunicar a nivel exterior de la entidad, la misionalidad y funciones de la UAERMV, con el fin de que direccionen los eventos relacionados a la misión de la Unidad.</t>
  </si>
  <si>
    <t>Subdirector de Produccion e Intervencion</t>
  </si>
  <si>
    <t>Disponer de la maquinaria que se encuentra en funcionamiento en los frentes de obra para atender el evento presentado.</t>
  </si>
  <si>
    <t>Realizar demoliciones que no cumplan con los requisitos legales</t>
  </si>
  <si>
    <t>Colapso estructural  de los bienes inmuebles que amenazan ruina y que son objeto de demolición</t>
  </si>
  <si>
    <t xml:space="preserve">Sanciones, demandas, indemnizaciones, procesos disciplinarios, </t>
  </si>
  <si>
    <t>Normas claras aplicadas.
Procedimientos formales aplicados</t>
  </si>
  <si>
    <t>Contratar un servicio profesional especializado en demolición de estructuras verticales de más de un piso, que dentro de sus obligaciones contractuales asuma la coordinación de las obras de  demolición de inmuebles que amenacen ruina.</t>
  </si>
  <si>
    <t>Enviar al  profesional especializado que tenga conocimientos relacionados con demolición de estructuras verticales de más de un piso, para atender la emergencia presentada, teniendo en cuenta que la UAERMV debe contar con pólizas de responsabilidad civil extracontractual, personal de obra certificado en trabajo en alturas y la maquinaria y equipos adecuados para demoliciones de estructura verticales, etc.</t>
  </si>
  <si>
    <t>Falta de seguimiento y control al avance de ejecución de los contratos.</t>
  </si>
  <si>
    <t xml:space="preserve">Incumplimiento de las obligaciones contractuales en los contratos de obra o interventoria. </t>
  </si>
  <si>
    <t>Mayores costos en obra y afectación a la imagen de la Entidad frente a la comunidad en general.</t>
  </si>
  <si>
    <t>Listas de Chequeo.
Polizas.
Normas claras y aplicadas.
Procedimientos formales aplicados</t>
  </si>
  <si>
    <t>seguimiento y control mensual al avance de la ejecucion de los contratos</t>
  </si>
  <si>
    <t xml:space="preserve">Cambios en la políticas públicas en lo relacionado en materia de infraestructura </t>
  </si>
  <si>
    <t>Que la capacidad instala sea insuficiente ante la demanda</t>
  </si>
  <si>
    <t xml:space="preserve">el incumplimiento de metas </t>
  </si>
  <si>
    <t>Políticas claras aplicadas
Seguimiento al plan estratégico y operativo
Indicadores de gestión</t>
  </si>
  <si>
    <t>Pruebas y puesta en marcha de la planta de mezcla asfáltica nueva con la cual se lograría aumentar la capacidad de producción.</t>
  </si>
  <si>
    <t>Gerencia de producción</t>
  </si>
  <si>
    <t xml:space="preserve">
Tener contratos de suministro de mezcla Asfáltica con terceros a fin de suplir la demanda en los momentos en que las planta de mezcla asfáltica propiedad de la UMV, no suplan la producción requerid.</t>
  </si>
  <si>
    <t>Mantenimiento</t>
  </si>
  <si>
    <t xml:space="preserve">Falta de mantenimiento de los equipos de producción </t>
  </si>
  <si>
    <t xml:space="preserve">el incumplimiento en la programación de intervención </t>
  </si>
  <si>
    <t xml:space="preserve">el incumplimiento de metas
Baja calidad de la mezclas </t>
  </si>
  <si>
    <t>Seguimiento al cronograma</t>
  </si>
  <si>
    <t>Se cuenta con el contrato de mantenimiento numero 489 de 2015 para el mantenimiento de la planta en caliente y en frio a fin de garantizar la buena operación de estas.</t>
  </si>
  <si>
    <t>Tener contratos de suministro de mezcla Asfáltica con terceros a fin de suplir la demanda en los momentos en que las planta de mezcla asfáltica propiedad de la UMV, no suplan la producción requerida</t>
  </si>
  <si>
    <t xml:space="preserve">Deficiencia en el control de insumos </t>
  </si>
  <si>
    <t xml:space="preserve">perdida de material </t>
  </si>
  <si>
    <t>detrimento patrimonial
Incumplimiento de metas 
baja calidad de los productos</t>
  </si>
  <si>
    <t>Verificación de firmas
Registro controlado</t>
  </si>
  <si>
    <t>Controlar el ingreso y mejorar el control del  consumo de la materia prima utilizada en la Producción de Mezcla en caliente y en frio.</t>
  </si>
  <si>
    <t xml:space="preserve">Establecer los volúmenes diarios aproximados consumidos en la producción de mezcla asfáltica por medio de la formula de trabajo. </t>
  </si>
  <si>
    <t xml:space="preserve">la inadecuada implementación de los procedimientos de control </t>
  </si>
  <si>
    <t xml:space="preserve">sobrecostos, reprocesos en la producción e instalación de las mezclas </t>
  </si>
  <si>
    <t>Procedimientos formales aplicados
Aseguramiento y calidad</t>
  </si>
  <si>
    <t>Socializar los procedimientos, formatos e indicadores del proceso por el personal que pertenece a este, con el fin mantenerlos actualizados.
Revisar constantemente los procedimientos, formatos e indicadores del proceso por el personal que pertenece a este, con el fin mantenerlos actualizados.</t>
  </si>
  <si>
    <t>llamados de atención por  incumplimientos de aplicación de procedimientos.</t>
  </si>
  <si>
    <t xml:space="preserve">al uso de elementos de la planta e insumos inadecuados para la producción </t>
  </si>
  <si>
    <t xml:space="preserve">incumplimiento de las normas ambientales </t>
  </si>
  <si>
    <t xml:space="preserve">daños ambientales
cierre de la sede de producción 
multas y sanciones ambientales </t>
  </si>
  <si>
    <t>Monitoreo de riesgos
Normas claras y aplicadas</t>
  </si>
  <si>
    <t xml:space="preserve">Realizar mediciones cuando la autoridad ambiental lo requiera de los gases emitidos por la planta de mezcla asfáltica con el fin de cumplir con la normatividad ambiental vigente. </t>
  </si>
  <si>
    <t>Realizar de manera inmediata las acciones que permitan corregir o disminuir el impacto ambiental generado.
Establecer un plan para mitigar el impacto generado.</t>
  </si>
  <si>
    <t>Legislación</t>
  </si>
  <si>
    <t xml:space="preserve">cambios en la normatividad </t>
  </si>
  <si>
    <t>Incumplimiento de nomas</t>
  </si>
  <si>
    <t>cierre de la sede de producción 
multas y sanciones disciplinarias</t>
  </si>
  <si>
    <t>Normas claras y aplicadas</t>
  </si>
  <si>
    <t>Capacitar al personal responsable, en temas de producción y control de calidad de asfalto caucho y mezcla.</t>
  </si>
  <si>
    <t>Tener contratos de suministro de mezcla Asfáltica con grano de caucho con terceros a fin de suplir la demanda.</t>
  </si>
  <si>
    <t>Interrupciones</t>
  </si>
  <si>
    <t>fallas en el suministro del servicio de energía eléctrica</t>
  </si>
  <si>
    <t xml:space="preserve">interrupción de la producción </t>
  </si>
  <si>
    <t xml:space="preserve">detrimento patrimonial
Incumplimiento de metas </t>
  </si>
  <si>
    <t>Contingencias y respaldo</t>
  </si>
  <si>
    <t xml:space="preserve">falta de suministro del servicio de agua potable y red de alcantarillado </t>
  </si>
  <si>
    <t xml:space="preserve">afectación de la salud de los trabajadores </t>
  </si>
  <si>
    <t xml:space="preserve">multas y sanciones disciplinarias 
problemas de salud pública </t>
  </si>
  <si>
    <t>Llevar agua tratada en carro tanque hasta la planta la esmeralda y tener baños portátiles.</t>
  </si>
  <si>
    <t>Comprar otro carrotanque para seguir supliendo la necesidad de agua en la planta de producción.</t>
  </si>
  <si>
    <t>Subdirector de Producción e Intervención</t>
  </si>
  <si>
    <t>Programar, producir, controlar y despachar mezclas asfálticas requeridas de acuerdo a la solicitud de la Gerencia de Intervención para la intervención de las vías requeridas por los Clientes.</t>
  </si>
  <si>
    <t>Lo que podría afectar o generar  …</t>
  </si>
  <si>
    <t>Medioambientales</t>
  </si>
  <si>
    <t>Priorización indebida</t>
  </si>
  <si>
    <t>Realizar intervenciones que no se ajustan a la priorización realizada en el proceso de Planificación</t>
  </si>
  <si>
    <t>Desgaste de los recursos utilizados en el proceso de Planificación</t>
  </si>
  <si>
    <t>Memorando de priorización 
Personal calificado</t>
  </si>
  <si>
    <t xml:space="preserve">Verificar  del listado de priorización vs ejecución, entregado por cada responsable </t>
  </si>
  <si>
    <t>Informar a quien corresponda según ley  para que adelante las acciones a que haya lugar.</t>
  </si>
  <si>
    <t>Realizar actividades de intervención que no hacen parte la misión de la UMV.</t>
  </si>
  <si>
    <t xml:space="preserve">Asumir funciones de otras entidades del orden distrital.
</t>
  </si>
  <si>
    <t>Investigaciones, desgaste administrativo y sanciones.
Dejar de cumplir las metas fijadas para la entidad.</t>
  </si>
  <si>
    <t>Normas claras y aplicada</t>
  </si>
  <si>
    <t xml:space="preserve">Implementar la entrega del listado de vías ejecutadas, entregado por cada responsable donde se especifique tipo de malla vial y tipología vial. </t>
  </si>
  <si>
    <t>La no apropiación de los estudios, diseños y/o diagnósticos entregados para ejecución.</t>
  </si>
  <si>
    <t xml:space="preserve">Iniciar la intervención de los segmentos viales, sin estudios, diseños y/o diagnósticos  o con información insuficiente, generando ajustes por situaciones imprevistas. </t>
  </si>
  <si>
    <t>Mayores cantidades de intervención a los previstos, sobrecostos y el no cumpliendo de plazos de ejecución.
Cambio del tipo de intervención propuesto.
Desfase financiero, incumplimiento de metas y el no cumplimiento de el plan anual de adquisiciones.</t>
  </si>
  <si>
    <t>Mayor</t>
  </si>
  <si>
    <t>Procedimientos formales aplicados
Personal calificado</t>
  </si>
  <si>
    <t>Falta de cuidado, control y vigilancia de los insumos entregados en obra.</t>
  </si>
  <si>
    <t>Perdida o mal reporte de los Insumos dispuestos en obra</t>
  </si>
  <si>
    <t xml:space="preserve">Retraso en la ejecución de Obras y  sobrecostos.
Información reportada no veraz </t>
  </si>
  <si>
    <t>Verificar la existencia de la programación detallada de obra con recursos, previo a la ejecución,  cuadro consolidado de cantidades ejecutadas y el cuadro de insumos dispuestos por la entidad para cada frente.</t>
  </si>
  <si>
    <t>Falta de cuidado, control y vigilancia de los insumos y actividades de obra.</t>
  </si>
  <si>
    <t>Deficiencias en la calidad de las obras ejecutadas</t>
  </si>
  <si>
    <t>Sobrecostos en reparaciones, retrasos en las entregas, el no cumplimiento de metas, no prestar el servicio adecuado a la comunidad.
Investigaciones y sanciones.</t>
  </si>
  <si>
    <t>Implementar el cuadro resumen de ensayos de laboratorio por cada CIV.</t>
  </si>
  <si>
    <t xml:space="preserve">Informar a quien corresponda según ley </t>
  </si>
  <si>
    <t>Falta de personal de planta adecuado para atender los requerimientos de los procesos judiciales.</t>
  </si>
  <si>
    <t>Incumplimiento de términos procesales (incluye vencimiento de términos en los procesos coactivos y acciones de tutela).</t>
  </si>
  <si>
    <t>Fallos judiciales en contra de la entidad</t>
  </si>
  <si>
    <t xml:space="preserve">De acuerdo a las revisiones que se hacen de los procesos, se lleva un control de términos. Lo mismo se hace con las contestaciónes de las demandas y los titulos ejecutivos a favor de la Entidad. </t>
  </si>
  <si>
    <t>Gestionar la modificación de la planta de personal para incluir un profesional del derecho que apoye el tema Judicial y otro profesional para el manejo de los procesos de Cobro Coactivo para tener un mayor manejo de terminos y vencimientos.</t>
  </si>
  <si>
    <t>Secretaría General- Jefe de Oficina Asesora Juridica</t>
  </si>
  <si>
    <t>Junio de 2016</t>
  </si>
  <si>
    <t xml:space="preserve">Adoptar las medidas necesarias para reforzar la defensa de la entidad durante las etapas procesales subsiguientes. </t>
  </si>
  <si>
    <t>No existe dependiente judicial ni herramientas teconlógicas adecuadas para digitalizar los documentos</t>
  </si>
  <si>
    <t>Falta de copias de las actuaciones procesales en la carpeta de cada proceso</t>
  </si>
  <si>
    <t>Documentación incompleta
No conformidades en Auditorias Internas</t>
  </si>
  <si>
    <t>No existen</t>
  </si>
  <si>
    <t xml:space="preserve">Frente a procesos puntuales en los que falte documentos, se hará visita expresa al Despacho para obtener las copias requeridas. </t>
  </si>
  <si>
    <t>Se elaborará un plan de contigencias para traer a las carpetas de los procesos las actuaciones documentales que no estan en ellos</t>
  </si>
  <si>
    <t>Fallos en derecho de acuerdo al criterio de cada juez
Cambios en la normatividad</t>
  </si>
  <si>
    <t>Riesgos procesales</t>
  </si>
  <si>
    <t>Fallos desfavorables a la entidad
Condenas pecuniarias</t>
  </si>
  <si>
    <t xml:space="preserve">Recursos legales contra providencias adeversas. Verificación de términos por parte del responsable. </t>
  </si>
  <si>
    <t>Exigir a cada uno de los abogados que manejan el tema de defensa judicial un estricto control de terminos previo a la sentencia para poder asi interponer los recursos a que haya lugar en caso de que se presente un fallo fuera del derecho.</t>
  </si>
  <si>
    <t xml:space="preserve">Profesional a cargo de la defensa del proceso. </t>
  </si>
  <si>
    <t>Diciembre de 2016</t>
  </si>
  <si>
    <t>Informar a las autoridades competentes para que adopten las medidas disciplinarias procedentes.</t>
  </si>
  <si>
    <t>Retraso en la entrega de la información cuando el proceso la requiere a otras áreas de la entidad</t>
  </si>
  <si>
    <t xml:space="preserve">Retraso en la elaboración y radicación de respuestas a peticiones y a actuaciones judiciales. </t>
  </si>
  <si>
    <t xml:space="preserve">Vencimiento de plazos, multas, fallos adversos, vencimiento de las etapas judiciales para defensa de la Entidad. </t>
  </si>
  <si>
    <t xml:space="preserve">En cada solicitud especificar la fecha de entrega de la Información y hacer seguimiento estricto a la solicitud. </t>
  </si>
  <si>
    <t xml:space="preserve">Se hará seguimiento diario a cada solicitud de información, requiriendo la respuesta al área correspondiente. </t>
  </si>
  <si>
    <t xml:space="preserve"> En caso de vencimiento de términos por falta de respuesta de otras áreas, se deberá informar y solicitar la apertura del proceso disciplinario correspondiente.</t>
  </si>
  <si>
    <t>Inadecuado control en la respuesta a derechos de petición.</t>
  </si>
  <si>
    <t>Vencimientos en la respuesta a los derechos de petición.</t>
  </si>
  <si>
    <t xml:space="preserve">Acciones de tutela en contra de la Entidad por vulneración al derecho de la información. </t>
  </si>
  <si>
    <t xml:space="preserve">Una abogada del proceso es contratada exclusivamente para hacer controles a los términos de respuesta. </t>
  </si>
  <si>
    <t>Implementar un programa que defina alertas tempranas  al vencimiento de los derechos de peticion, para posterioremente avisar el responsable de dar respuesta al mismo.</t>
  </si>
  <si>
    <t>Profesional a cargo del seguimiento del derecho de petición</t>
  </si>
  <si>
    <t xml:space="preserve">En caso de vencimiento en la respuesta, enviar comunicación al responsable, con copia al superior directo y al director general de la Entidad, informando la siutación. Adicionalmente, oficiar para que inicie la acción disciplinaria correspondiente. </t>
  </si>
  <si>
    <t>Asignación de funciones al proceso que no se encuentran dentro del manual de funciones.</t>
  </si>
  <si>
    <t>Controles ajenos a las funciones específicas, desgaste del proceso.</t>
  </si>
  <si>
    <t xml:space="preserve">Se pierde la responsabilidad del control de algunas actuaciones, sobre todo las contractuales. </t>
  </si>
  <si>
    <t xml:space="preserve">Devolver aquellas actuaciones que no correspondan a las funciones de la Oficina al competente, aclarando que las mismas no son de su competencia. </t>
  </si>
  <si>
    <t xml:space="preserve">Jefe de Oficina Asesora Jurídica </t>
  </si>
  <si>
    <t xml:space="preserve">Beneficios particulares o favorecimiento a terceros                                                                          </t>
  </si>
  <si>
    <t>Fallos indebidamente motivados</t>
  </si>
  <si>
    <t>Sanciones 
Detrimento patrimonial</t>
  </si>
  <si>
    <t xml:space="preserve">Complicidad por parte del profesional-funcionario a cargo del proceso en la desaparición de expedientes, vencimiento de terminos, inadecuada defensa de la Entidad. 
Ineficiencia del Recurso Humáno, </t>
  </si>
  <si>
    <t>Dilatación y vencimiento de términos, fallos en contra de la Entidad.</t>
  </si>
  <si>
    <t xml:space="preserve">Sanciones
Vencimiento de términos 
Pérdida de los procesos. Pago de fallos judiciales cuando se trataba de asuntos defendibles. </t>
  </si>
  <si>
    <t>Seguimiento por parte del Jefe de la Oficina Asesora Jurídica.</t>
  </si>
  <si>
    <t>Recursos legales contra providencias adeversas. Verificación de términos por parte del responsable, verificación de los expedientes.</t>
  </si>
  <si>
    <t xml:space="preserve">Realizar seguimiento permanente a la labor desarrollada por cada uno de los profesionales a su cargo. </t>
  </si>
  <si>
    <t>Disponibilidad de capital</t>
  </si>
  <si>
    <t>Bajo presupuesto asignado a la Entidad.</t>
  </si>
  <si>
    <t>Carencia de recursos para ejecutar los roles de la Oficina de Control Interno.</t>
  </si>
  <si>
    <t>Deficiente ejecución de las actividades</t>
  </si>
  <si>
    <t>Ejecutar los recursos asignados en la vigencia mediante el cumplimiento del plan de adquisiciones.
Participación en la elaboración del plan de adquisiciones de la siguiente vigencia.</t>
  </si>
  <si>
    <t>Realizar seguimiento a la ejecución del plan de adquisiciones</t>
  </si>
  <si>
    <t>Jefe Oficina de Control Interno</t>
  </si>
  <si>
    <t>Elevar a la Secretaria General de la Alcaldía la necesidad de presupuesto para la contratación del personal requerido.</t>
  </si>
  <si>
    <t>Cambios de gobierno</t>
  </si>
  <si>
    <t>Cambios en la administración</t>
  </si>
  <si>
    <t>Limitación a la Oficina para el desarrollo de sus roles.</t>
  </si>
  <si>
    <t>Evaluación deficiente del Sistema de Control Interno</t>
  </si>
  <si>
    <t>No Existe Control</t>
  </si>
  <si>
    <t xml:space="preserve">Informar a la nueva administración los roles y funciones de la Oficina de Control Interno.
</t>
  </si>
  <si>
    <t>5 días hábiles después de la posesión de la nueva administración.</t>
  </si>
  <si>
    <t xml:space="preserve">Informar a la Alcaldía Mayor sobre cualquier situación que limite el ejercicio de las funciones establecidas.
Informar a los diferentes Órganos de Control, a fin de adelantar las acciones pertinentes. </t>
  </si>
  <si>
    <t>Fallas en los aplicativos de otras entidades para el reporte de información.</t>
  </si>
  <si>
    <t>Incumplimiento o retrasos en los plazos de entrega de informes y en la ejecución del programa de auditorias.</t>
  </si>
  <si>
    <t>Sanciones, investigaciones disciplinarias, perdida de imagen de la Oficina
Inoportunidad en la presentación de informes y evaluación independiente</t>
  </si>
  <si>
    <t>Cumplimiento estricto de las actividades y términos establecidas en el procedimiento de auditoría interna.
Seguimiento al desarrollo del programa anual de auditorías.</t>
  </si>
  <si>
    <t>Programar la presentación de informes con anticipación a la fecha limite.</t>
  </si>
  <si>
    <t>Solicitar ampliación de plazo informado la situación que generó el incumplimiento.
Presentar el informe en el menor tiempo posible.</t>
  </si>
  <si>
    <t>Intereses particulares de terceros en desviación de la información.</t>
  </si>
  <si>
    <t>Direccionamiento de los informes, evaluación independiente y/o auditorias por intereses ajenos al proceso.</t>
  </si>
  <si>
    <t>Sanciones disciplinarias, fiscales, penales, perdida de imagen institucional, perdida de credibilidad del proceso, inoperancia en la evaluación.</t>
  </si>
  <si>
    <t>Manual de Ética de la Entidad
Cumplimiento de los procedimientos del proceso</t>
  </si>
  <si>
    <t>Socialización periódica de principios de control interno y manual de ética.</t>
  </si>
  <si>
    <t>Poner en conocimiento de Organismos Competentes la situación presentada.</t>
  </si>
  <si>
    <t>Entradas</t>
  </si>
  <si>
    <t>Falla en los sistemas de información y ausencia de compromiso institucional</t>
  </si>
  <si>
    <t>Suministro de información, inoportuna, incompleta o imprecisa.</t>
  </si>
  <si>
    <t>Productos inoportunos o con información imprecisa o desactualizada.
Incumplimiento del programa de Auditorías
Perdida de credibilidad en el proceso</t>
  </si>
  <si>
    <t>Recopilación y análisis de evidencias</t>
  </si>
  <si>
    <t>Desarrollo de actividades para fortalecer el compromiso institucional</t>
  </si>
  <si>
    <t>Alcance de los informes imprecisos en el menor tiempo posible</t>
  </si>
  <si>
    <t>Cambios en la legislación vigente aplicable al proceso</t>
  </si>
  <si>
    <t>Cambios en roles y funciones del proceso</t>
  </si>
  <si>
    <t>Reorganización del proceso con nueva asignación de responsabilidades</t>
  </si>
  <si>
    <t>Consulta y aplicación del Normograma</t>
  </si>
  <si>
    <t>Seguimiento y suministro de información al responsable para mantener actualizada la herramienta</t>
  </si>
  <si>
    <t xml:space="preserve">Socializar la nueva normatividad y reasignar responsabilidades al interior del grupo de trabajo </t>
  </si>
  <si>
    <t>Intereses de los auditados en el desarrollo del programa de auditorías</t>
  </si>
  <si>
    <t>Dádivas o prebendas a los auditores de la OCI para modifcar o no presentar resultados de auditorías</t>
  </si>
  <si>
    <t xml:space="preserve">Informes incompletos, incumplimiento a los roles de la Oficina, así como falta a la responsabilidad profesional del auditor. </t>
  </si>
  <si>
    <t xml:space="preserve">Revisión de informes de auditoría. 
Reunión de cierre de la auditoría. </t>
  </si>
  <si>
    <t xml:space="preserve">Seguimiento al desarrollo de la auditoría, asistencia a reunión de cierre. </t>
  </si>
  <si>
    <t xml:space="preserve">Recopilar la evidencia necesaria y presentar la denuncia formal a órganos de control para que adelanten las acciones pertinentes. </t>
  </si>
  <si>
    <t>Cambio de personal, profesionales de planta o contratistas de la OCI</t>
  </si>
  <si>
    <t xml:space="preserve">Pérdida de información por entrega de cargo o finalización de contratos. </t>
  </si>
  <si>
    <t xml:space="preserve">Se entorpezca el cumplimiento de los roles propios de la Oficina por no tener la información completa y confiable. </t>
  </si>
  <si>
    <t xml:space="preserve">Entrega de back up por cada contratista al proceso de sistemas.
Back Up periódicos por parte del proceso de sistemas a equipos de funcionarios. </t>
  </si>
  <si>
    <t>Verificación de backups elaborados por los contratistas y funcionarios</t>
  </si>
  <si>
    <t xml:space="preserve">Solicitar al proceso de sistemas eliminar claves y recuperar información de equipos. 
Por escrito requerir la información al exfuncionario o excontratista. 
Como última medida, informar la situación a órganos de control a fin de que adelanten las acciones respectivas. </t>
  </si>
  <si>
    <t>CALIFICACIÓN DEL RIESGO DESPUÉS DE LOS CONTROLES</t>
  </si>
  <si>
    <t>Constante cambio de normatividad</t>
  </si>
  <si>
    <t>Inconsistencias en la aplicación de la norma en cada una de las etapas de la gestión financiera (revisar, liquidar, pagar y registrar)</t>
  </si>
  <si>
    <t>Reclamaciones, demandas, sanciones, detrimento patrimonial, mala imagen para la Entidad.</t>
  </si>
  <si>
    <t>Actualización a través de inscripciones en portales especializados en los temas de normatividad financiera, laboral y tributaria.
Capacitaciones que ofrece la DIAN y Servicio Civil.</t>
  </si>
  <si>
    <t>Establecer dentro de las políticas de gestión financiera la revisión permanente de la normatividad. 
Solicitar al proceso de Talento Humano incluir dentro del plan institucional de capacitación,  actualizaciones normativas que se impartan a todos los servidores involucrados en el proceso.</t>
  </si>
  <si>
    <t>Secretario General</t>
  </si>
  <si>
    <t>Subsanar la situación presentada.</t>
  </si>
  <si>
    <t>No existe un sistema de información que integre todos los procesos que afectan directamente la gestión financiera.</t>
  </si>
  <si>
    <t>Error en registros financieros</t>
  </si>
  <si>
    <t>Inconsistencias en los informes y reportes internos y externos</t>
  </si>
  <si>
    <t>Procedimientos, revisiones durante cada una de las etapas del proceso, trazabilidad de los trámites realizados. Cada área lleva libros radicadores para el control del paso de los documentos por cada área.</t>
  </si>
  <si>
    <t>Procedimientos, revisiones durante cada una de las etapas del proceso, trazabilidad de los tramites realizados. Cada area lleva libros radicadores para el contro del paso de los documentos por cada área.</t>
  </si>
  <si>
    <t>Implementar un sistema (si capital) que integre todas las actividades de las áreas involucradas en el proceso financiero para evitar reprocesos de información y sobrecostos.
Incluir en el plan de adquisiciones la implementación{on y puesta en marcha del sistema integrado</t>
  </si>
  <si>
    <t>Revisión y reproceso de la información.</t>
  </si>
  <si>
    <t>Dobles pagos</t>
  </si>
  <si>
    <t>Pérdidas financieras</t>
  </si>
  <si>
    <t>Registro manual en Excel de los pagos.
Marca a ordenes de pago giradas y a giro presupuestal en el momento del pago.</t>
  </si>
  <si>
    <t>Implementar un sistema (si capital) que integre todas las actividades de las áreas involucradas en el proceso financiero para evitar reprocesos de información y sobrecostos.
Incluir en el plan de adquisiciones la implementación y puesta en marcha del sistema integrado</t>
  </si>
  <si>
    <t>Establecer contacto con la persona natural o jurídica para dar inicio a la restitución de los recursos</t>
  </si>
  <si>
    <t>No existe un sistema de información que integre todos los procesos que afectan directamente la gestión financiera.
Aplicación de tarifas diferentes a las establecidas para el tipo de orden</t>
  </si>
  <si>
    <t>Error en la liquidación  de los impuestos en las órdenes de pago</t>
  </si>
  <si>
    <t>Pagos erróneos al contratista y en ocasiones a las entidades administradoras de impuestos nacionales y distritales</t>
  </si>
  <si>
    <t>Revisiones manuales previas y posteriores a la liquidación y pago de impuestos.</t>
  </si>
  <si>
    <t>Revisiones previas y posteriores a la liquidación y pago de impuestos.</t>
  </si>
  <si>
    <t>Implementar un sistema (si capital) que integre todas las actividades de las áreas involucradas en el proceso financiero para evitar reprocesos de información y sobrecostos.
Incluir en el plan de adquisiciones la implementaci{on y puesta en marcha del sistema integrado</t>
  </si>
  <si>
    <t>Secretrario General</t>
  </si>
  <si>
    <t>Datos externos</t>
  </si>
  <si>
    <t>Fraudes a través de medios informáticos.</t>
  </si>
  <si>
    <t>Pérdida de recursos depositados en entidades financieras</t>
  </si>
  <si>
    <t>Se realizan inversiones sólo en entidades que se encuentren en el ranking de la Tesorería Distrital
Manejo dual de giros bancarios de los funcionarios involucrados en el proceso.
Seguimiento continuó a los saldos de las cuentas bancarias</t>
  </si>
  <si>
    <t>Polizas de seguros.</t>
  </si>
  <si>
    <t>Dar inicio al proceso de afectación de pólizas</t>
  </si>
  <si>
    <t>Deshonestidad del personal involucrado en el proceso.</t>
  </si>
  <si>
    <t>Fraude por parte de personal del proceso.</t>
  </si>
  <si>
    <t>Manejo dual de giros bancarios de los funcionarios involucrados en el proceso.
Cuantías establecidas para aprobación de pagos, token, claves y firmas digitales, revisiones y obligación de soportar las cuentas de cobro, póliza de seguros.</t>
  </si>
  <si>
    <t>Cuantias establecidas para aprobacion de pagos, token, claves y firmas digitales, revisiones y obligacion de soportar las cuentas de cobro, poliza de seguros.</t>
  </si>
  <si>
    <t>Aplicar los controles existentes</t>
  </si>
  <si>
    <t>Dar inicio al proceso de afectación de pólizas
Iniciar los procesos de repetición necesarios.</t>
  </si>
  <si>
    <t>Capacidad</t>
  </si>
  <si>
    <t>Desconocimiento del solicitante, error en los registros de rubro fuente de financiación y componente de inversión.</t>
  </si>
  <si>
    <t>Error en los registros del rubro</t>
  </si>
  <si>
    <t>Afectación presupuestal del rubro incorrecto</t>
  </si>
  <si>
    <t>Procedimientos y revisiones de los rubros solicitados por las demás áreas.</t>
  </si>
  <si>
    <t>Procedimientos y revisiones de los rubros solicitados por las demas áreas.</t>
  </si>
  <si>
    <t>Anular el certificado de disponibilidad y reemplazarlo.</t>
  </si>
  <si>
    <t>Los procesos del área técnica usuaria no envían la información oportunamente o la envían inexacta</t>
  </si>
  <si>
    <t>No recibir información o recibir información inexacta de otras áreas que alimentan los informes financieros</t>
  </si>
  <si>
    <t>Información financiera inexacta</t>
  </si>
  <si>
    <t>Solicitud e la información verbal y escrita</t>
  </si>
  <si>
    <t>Cumplir con el tiempo establecido para la entrega de la información</t>
  </si>
  <si>
    <t>Hacer las reclasificaciones y ajustes a que haya lugar para corregir los informes</t>
  </si>
  <si>
    <t>No existen canales de comunicación entre los equipos interdisciplinarios (OAP, OAJ, SMMVL, STPI, MITIGACIÓN Y GERENCIAS)</t>
  </si>
  <si>
    <t>Falta de articulación entre las dependencias interdisciplinarias</t>
  </si>
  <si>
    <t>procedimientos, información y conceptos incompletos e inexactos</t>
  </si>
  <si>
    <t>Establecer una identidad y unificación de conceptos como entidad</t>
  </si>
  <si>
    <t>Director General</t>
  </si>
  <si>
    <t>Manejar y contabilizar los recursos de La Entidad de forma trasparente claro y ágil permitiendo así cumplir con los compromisos pactados previamente programados y ejecutarlos de forma adecuada.</t>
  </si>
  <si>
    <t>Integridad de datos</t>
  </si>
  <si>
    <t>Usuarios comparten claves de acceso, desconocimiento de la política de seguridad, no se realizan copias de seguridad de la información, manipulación indebida y no autorizada de equipos, caducidad en los antivirus.</t>
  </si>
  <si>
    <t>Acceso de personal no autorizado a equipos y redes de la Entidad</t>
  </si>
  <si>
    <t>Perdida de información parcial o total, hallazgos dicsiplinarios</t>
  </si>
  <si>
    <t>Política de seguridad de la información, procedimiento, tips de politica de seguridad, administración de usuarios y claves</t>
  </si>
  <si>
    <t>Evidenciar aplicación de la política</t>
  </si>
  <si>
    <t>Secretario General - Grupo Profesional de Sistemas</t>
  </si>
  <si>
    <t>Reforzar niveles de seguridad, bloqueo de software a través de firewall o antivirus.</t>
  </si>
  <si>
    <t>Mal uso de las claves de administrador, uso de software que vulnera la seguridad de los sistemas</t>
  </si>
  <si>
    <t>Instalación de software ilegal</t>
  </si>
  <si>
    <t>Deficiencia en el funcionamiento de la información, pérdida de la información, hallazgos dicsiplinarios, multas y sanciones</t>
  </si>
  <si>
    <t>Política de seguridad de la información, procedimiento, tips de políticas, administración de usuarios y claves</t>
  </si>
  <si>
    <t>Realizar bloqueos a descargas no autorizadas</t>
  </si>
  <si>
    <t>01/112/2016</t>
  </si>
  <si>
    <t>Producción</t>
  </si>
  <si>
    <t>Falta de recursos presupuestales, inadecuada planeación de los recursos</t>
  </si>
  <si>
    <t>Obsolesencia TICS</t>
  </si>
  <si>
    <t>Deterioro físico y lógico de los recursos TICS, perdida de información incompatibilidad entre sistemas</t>
  </si>
  <si>
    <t>Desarrollar una política de adquisiciones TICS basadas en las necesidades de la Entidad</t>
  </si>
  <si>
    <t>Convenios con entidades distritales para adquirir recursos tecnológicos.</t>
  </si>
  <si>
    <t>La no existencia de UPS</t>
  </si>
  <si>
    <t>Daños físicos y lógicos en recursos TICS</t>
  </si>
  <si>
    <t>Perdida de información parcial o total, hallazgos dicsiplinarios, detrimento patrimonial, pérdida total de equipos</t>
  </si>
  <si>
    <t>Back ups, duplicidad de canales de comunicación</t>
  </si>
  <si>
    <t>Adquirir UPS</t>
  </si>
  <si>
    <t>Mantener Back up de la información sensible para la entidad, tener conecciones con dispositivos que regulen la energia como reguladores y supresores de pico</t>
  </si>
  <si>
    <t>Vulneración de la seguridad de los recursos tecnológicos</t>
  </si>
  <si>
    <t>Manipulación indebida de la información</t>
  </si>
  <si>
    <t>Hallazgos disciplinarios, detrimento patrimonial, peculado</t>
  </si>
  <si>
    <t>Política de seguridad de la información, procedimiento, tips de politicas, administración de usuarios y claves</t>
  </si>
  <si>
    <t>Aplicar manual de politicas de seguridad</t>
  </si>
  <si>
    <t xml:space="preserve">Aumentar niveles de seguridad </t>
  </si>
  <si>
    <t>Ofrecimiento por parte de terceros de prebendas o coimas, el favorecimiento de condiciones técnicas superiores que favorecen a la entidad.</t>
  </si>
  <si>
    <t>Favorecimiento indebido a terceros a través de conceptos o especificaciones técnicas</t>
  </si>
  <si>
    <t>Política de seguridad de la información, Procedimiento, Tips de políticas, Administración de usuarios y claves</t>
  </si>
  <si>
    <t>Aplicar manual de políticas de seguridad, aplicar procedimiento establecido manual de contratación</t>
  </si>
  <si>
    <t>Aumentar niveles de control por parte del profesional encargado de supervisar los requerimientos</t>
  </si>
  <si>
    <t>SIG.-FM-001 V 4.0</t>
  </si>
  <si>
    <t>Desconocimiento del uso del aplicativo ORFEO.
La Entidad no cuenta con infraestructura adecuada para la recepción de documentos.
Falta de conocimiento de las actividades de correspondencia.</t>
  </si>
  <si>
    <t>Inadecuada gestión de correspondencia.</t>
  </si>
  <si>
    <t>Incumplimiento en los términos de respuesta a los requerimientos.
Pérdida de imagen institucional.
Sanciones.</t>
  </si>
  <si>
    <t>Procedimiento para la gestión de las comunicaciones oficiales.</t>
  </si>
  <si>
    <t>Realizar y aplicar un plan de capacitación en gestión documental.
Socializar los procedimientos y formatos establecidos en el proceso.</t>
  </si>
  <si>
    <t>Secretario General y Responsable de Gestión Documental.</t>
  </si>
  <si>
    <t>31 de diciembre de 2016</t>
  </si>
  <si>
    <t>Redireccionar la correspondencia a la dependencia responsable de su gestión.</t>
  </si>
  <si>
    <t>Disponibilidad de activos</t>
  </si>
  <si>
    <t xml:space="preserve">Infraestructura inadecuada
No se identifican lo registros dentro de un inventario Formato Único
Incumplimiento de procedimientos.
Riesgos naturales </t>
  </si>
  <si>
    <t>Pérdida, deterioro, sustracción o fuga de los documentos físicos del archivo de gestión o archivo central.</t>
  </si>
  <si>
    <t xml:space="preserve">Pérdida de la memoria institucional.
Sanciones.
</t>
  </si>
  <si>
    <t>Formato para el préstamo de documentos, Procedimiento de consulta y préstamo de documentos.</t>
  </si>
  <si>
    <t>Realizar el levantamiento y actualización de los inventarios documentales.
Adquirir el inmobiliario necesario para la conservación del archivo.</t>
  </si>
  <si>
    <t>Realizar la denuncia de la pérdida de los documentos e informar al responsable directivo.</t>
  </si>
  <si>
    <t>No contar con los espacios adecuados para conservar y almacenar los documentos.
Falta de capacitación en instrumentos y principios archivísticos.</t>
  </si>
  <si>
    <t>Acumulación de documentos en el archivo de central y archivo de gestión sin aplicar los instrumentos y principios archivísticos</t>
  </si>
  <si>
    <t>Deterioro y pérdida de los documentos.
Sanciones.
Saturación de los archivos, incremento en el volumen documental</t>
  </si>
  <si>
    <t>Aplicar y capacitar en el uso de los instrumentos archivísticos.</t>
  </si>
  <si>
    <t>Implementar los principios archivísticos en el archivo central y de gestión.</t>
  </si>
  <si>
    <t>No contar con los equipos y medios tecnológicos adecuados para soportar las actividades de gestión documental.</t>
  </si>
  <si>
    <t>No implementación de los lineamientos para la administración y gestión de los archivos digitales y electrónicos.</t>
  </si>
  <si>
    <t>Pérdida o alteración de información de los documentos digitales y electrónicos.</t>
  </si>
  <si>
    <t>Remitir al proceso de Sistemas Informáticos y Tecnología para la aplicación de los lineamientos de Gestión Documental.</t>
  </si>
  <si>
    <t>Informar al Secretario General sobre las necesidades de implementación de lineamientos en Gestión Documental en archivos digitales y electrónicos.</t>
  </si>
  <si>
    <t>a</t>
  </si>
  <si>
    <t>Desconocimiento y fallas en el sistema de información de correspondencia
No se realice el cargue y cierre del requerimiento en el sistema de información</t>
  </si>
  <si>
    <t>Deficiencia en trazabilidad a las respuestas de los requerimientos de las partes interesadas.</t>
  </si>
  <si>
    <t>Desconocimiento de la ubicación de las respuestas a las partes interesadas.
Sanciones.</t>
  </si>
  <si>
    <t>Se realiza seguimiento a la base de datos de ORFEO</t>
  </si>
  <si>
    <t>Capacitar e informar sobre la importancia de incluir las respuestas a los requerimientos en los sistemas de información y el contenido de las mismas</t>
  </si>
  <si>
    <t>Secretaría General / profesionales del grupo de correspondencia</t>
  </si>
  <si>
    <t>Solicitar al responsable  el cargue y cierre del requerimiento en el sistema. Establecer controles permanentes</t>
  </si>
  <si>
    <t>Errores de digitación por parte de las áreas responsables en dar la respuesta. 
Falta de conocimiento y capacitación.
Desconocimiento de la información que se le debe brindar al ciudadano</t>
  </si>
  <si>
    <t>Dar respuestas incompletas, contradictorias, incorrectas o fuera de los tiempos establecidos al ciudadano sobre el requerimiento o solicitud.</t>
  </si>
  <si>
    <t>Respuestas incoherentes.
Incumplimiento en los términos legales en dar respuesta a los requerimientos.
Sanciones.</t>
  </si>
  <si>
    <t>Revisión de las respuestas a los requerimientos por parte de los responsables directivos.</t>
  </si>
  <si>
    <t>Solicitar a quien corresponda  tener en cuenta dar  respuestas oportunas y en los tiempos establecidos legalmente, ante las solicitud de los requerimientos ,  repuesta lógicas  y de fondo  con el tema a responder.
Remitir al peticionario la respuesta correcta.</t>
  </si>
  <si>
    <t xml:space="preserve"> Falta de  control en el registro de (petición, queja, reclamo o sugerencia) 
Asignación de un requerimiento sin conocimiento por parte del proceso de Atención al Ciudadano</t>
  </si>
  <si>
    <t>No ingresar un requerimiento a la base de datos</t>
  </si>
  <si>
    <t>Inexistencia de trazabilidad a los requerimientos.
Sanciones</t>
  </si>
  <si>
    <t>Control permanente</t>
  </si>
  <si>
    <t>Tener control de ingreso  de  todos los requerimientos, solicitudes, quejas y reclamos que  presente el ciudadano  mediante sistemas de información  ( pagina web, servicio telefónico,.) o lo que estipule la Entidad Estatal.</t>
  </si>
  <si>
    <t>Recibir, direccionar y hacer seguimiento a los requerimientos interpuestos por la ciudadanía y las partes interesadas, a través de los diferentes canales de interacción definidos por la UMV</t>
  </si>
  <si>
    <t>Desconocimiento de la normativa
Falta de capacitación
Incumplimiento de procedimientos</t>
  </si>
  <si>
    <t>No se de el registro correcto de los bienes de la Entidad</t>
  </si>
  <si>
    <t xml:space="preserve">inconsistencia en los Inventarios 
incetidumbre en los estados contables
Desproteccion en los bienes por no estar asegurados
Hallazgos de entidades de control </t>
  </si>
  <si>
    <t>Especialización de los funcionarios</t>
  </si>
  <si>
    <t>Revisión y actualización de manual de funciones o contrato de servicios para que refleje área de especializacion</t>
  </si>
  <si>
    <t>Almacenista / Secretario General</t>
  </si>
  <si>
    <t>Glosa a la cuenta mensual / anulación, reporte y correcion.</t>
  </si>
  <si>
    <t>Compras mal planificadas
pérdida de bienes
aumento coyuntural del consumo
Desperdicio y mal uso del elemento</t>
  </si>
  <si>
    <t>Desabastecimiento de elementos administrativos, de intervención y de seguridad personal.</t>
  </si>
  <si>
    <t>Detención de procesos administrativos
Condiciones inseguras para la integridad de los trabajadores (en obra)
Condiciones de insalubridad y bajo bienestar.</t>
  </si>
  <si>
    <t>Verificación de la cantidad solicitada vs. Disponible en cada orden.</t>
  </si>
  <si>
    <t>Verificación de alertas directamente en el sistema de información.</t>
  </si>
  <si>
    <t>Planificar correctamente las adquisiciones de acuerdo al plan anual de adquisiciones</t>
  </si>
  <si>
    <t>Adqusiciones mal planificadas</t>
  </si>
  <si>
    <t>Imposibilidad de uso de elementos por obsolecencia.</t>
  </si>
  <si>
    <t>Detrimento patrimonial
Desaprovechamiento de espacio en Bodega
Sanciones</t>
  </si>
  <si>
    <t>n/a</t>
  </si>
  <si>
    <t>Solicitar validación con dato históricos de las adquisiciones regulares.</t>
  </si>
  <si>
    <t>Almacenista / Supervisor</t>
  </si>
  <si>
    <t>Dación a entidad externa
Permutas</t>
  </si>
  <si>
    <t>Incumplimiento de procedimientos
Supervisión inadecuada
Hurto</t>
  </si>
  <si>
    <t>Pérdida de bienes en bodega</t>
  </si>
  <si>
    <t>Detrimento patrimonial
Detención de procesos administrativos
Condiciones inseguras para la integridad de los trabajadores (en obra)
Condiciones de insalubridad y bajo bienestar.
Sanciones</t>
  </si>
  <si>
    <t>Especialización de los funcionarios
Uso de sellos de vigilancia
Uso de alarmas
Uso de cámaras</t>
  </si>
  <si>
    <t>Conteo de inventario regular.</t>
  </si>
  <si>
    <t>Almacenista</t>
  </si>
  <si>
    <t>Desperdicio y uso inadecuado o indebido</t>
  </si>
  <si>
    <t>Pérdida de bienes en servicio</t>
  </si>
  <si>
    <t>Advertencia de obligación de devolución o buen uso del elemento.</t>
  </si>
  <si>
    <t>Campaña de buen uso de los elementos.
Vehículos y maquinaria con rastreo.
Inventario por parte de área de apoyo informático.</t>
  </si>
  <si>
    <t>Almacenista / Gerencia de Producción / Apoyo Informático.</t>
  </si>
  <si>
    <t xml:space="preserve">Cubrimiento con pólizas.
Establecer controles permanentes
</t>
  </si>
  <si>
    <t>Hurto</t>
  </si>
  <si>
    <t>Detrimento patrimonial
Detención de procesos administrativos y misionales
Condiciones inseguras para la integridad de los trabajadores (en obra)
Condiciones de insalubridad y bajo bienestar.
Sanciones</t>
  </si>
  <si>
    <t>Uso de vigilancia</t>
  </si>
  <si>
    <t>Conteo de inventario regular.
Identificación de bienes.</t>
  </si>
  <si>
    <t>Almacenista / Gerencias / Tenedor</t>
  </si>
  <si>
    <t>Cubrimiento con pólizas. Establecer controles permanentes</t>
  </si>
  <si>
    <t>Capacidad de los activos</t>
  </si>
  <si>
    <t>Infraestructura y servicios deficientes</t>
  </si>
  <si>
    <t>Pérdida de bienes en bodega por deterioro</t>
  </si>
  <si>
    <t>Distribución de elementos por bodega.</t>
  </si>
  <si>
    <t>Reubicación y rediseño de bodegas</t>
  </si>
  <si>
    <t>Director / Secretario General / Almacenista</t>
  </si>
  <si>
    <t>Cubrimiento con pólizas. 
Establecer controles permanentes</t>
  </si>
  <si>
    <t>Falta de Capacitación
Capacidad tecnológica deficiente</t>
  </si>
  <si>
    <t>Información inoportuna y no veraz</t>
  </si>
  <si>
    <t xml:space="preserve">Inconsistencia en los Inventarios 
Incertidumbre en los estados contables
Desprotección en los bienes por no estar asegurados
Hallazgos de entidades de control </t>
  </si>
  <si>
    <t>Revisión de la cuenta mensual</t>
  </si>
  <si>
    <t>Implementación Si Capital.
Niveles de usuarios
Integración con área financiera</t>
  </si>
  <si>
    <t>Backup mensual
Corrección mediante glosas</t>
  </si>
  <si>
    <t>Administrar, custodiar, mantener y controlar los bienes de La Entidad de conformidad con la normativa vigente con el fin de apoyar el cumplimiento de la misión institucional.</t>
  </si>
  <si>
    <t xml:space="preserve">GESTIÓN DOCUMENTAL </t>
  </si>
  <si>
    <t>Salud</t>
  </si>
  <si>
    <t>No contar con el personal suficiente para la ejecutar las actividades propias del proceso.                                                              Estrés laboral.</t>
  </si>
  <si>
    <t xml:space="preserve">Conflictos interpersonales </t>
  </si>
  <si>
    <t xml:space="preserve">Agresividad.                                           Bajo rendimiento laboral.                      Enfermedad ocupacional por estrés laboral.                                                                                     </t>
  </si>
  <si>
    <t>Medicion del clima laboral.                                  Atencion de quejas y reclamos sobre trato laboral.                                                                  Capacitación y senciblizacion al personal.</t>
  </si>
  <si>
    <t>Reforzar las actividades de bienestar y salud ocupacional de la mano con la ARL</t>
  </si>
  <si>
    <t>En el momentoque talento humano conozca el incidente laboral correra traslado al competente.</t>
  </si>
  <si>
    <t xml:space="preserve">falta de actualizacion y soporte tecnico en el sofware.                                                                              Falta de   capacitacion en el manejo del software, la normatividad y e proceso de liquidacion.                                               Manejo, administracion y revision a manos de una sola persona.              </t>
  </si>
  <si>
    <t>Liquidacion indebida por omitir informacion en el proceso de liquidacion de nomina</t>
  </si>
  <si>
    <t>Pago de nomina inadecuado.                                    Reclamacion por parte de los funcionarios.        Informacion de carácter financiero errónea.        Liquidacion con errores.</t>
  </si>
  <si>
    <t xml:space="preserve">Archivo de novedades mensuales, Back up de la nomina. </t>
  </si>
  <si>
    <t xml:space="preserve">Solicitar el soporte técnico requerido para el manejo del software. </t>
  </si>
  <si>
    <t xml:space="preserve">Asignar a otra persona para el manejo del sistema de información de nómina, capacitado en el manejo del software.                                                                             Contratacion de soporte idóneo para el manejo del sistema de informacion de nómina de la Entidad de manera oportuna. </t>
  </si>
  <si>
    <t xml:space="preserve">La Entidad no cuenta con los medios tecnologicos y de infrestructura que permita la preservacion de la informacion que reposa en las historias laborales </t>
  </si>
  <si>
    <t>Pérdida de información por deterioro de material impreso.</t>
  </si>
  <si>
    <t xml:space="preserve">No estar en condiciones de certificar la realidad laboral de los funcionarios, exfuncionarios, trabajadores y extrabajadores.                           Reclamaciones y sanciones juridicas y administrativas para la entidad. </t>
  </si>
  <si>
    <t>Planilla de control para prestamo de historias laborales</t>
  </si>
  <si>
    <t>Solicitar al archivo central de la Entidad la informacion requerida.</t>
  </si>
  <si>
    <t>Escaneo y digitalización de la información.</t>
  </si>
  <si>
    <t>Falta de seguridad en el manejo de la información.</t>
  </si>
  <si>
    <t xml:space="preserve">Uso indebido de información </t>
  </si>
  <si>
    <t>Sanciones, peculado, tráfico de influencias, cohecho, concusión, enriquecimiento ilícito, prevaricato, usurpación y abuso de funciones públicas.</t>
  </si>
  <si>
    <t xml:space="preserve">Establecer un protocolo para la protección de la informacion a través de un procedimiento que establezca puntos de control. </t>
  </si>
  <si>
    <t xml:space="preserve">Adelantar acciones disciplinarias. </t>
  </si>
  <si>
    <t xml:space="preserve">Falta  de claridad  de la necesidad y el alcance de los proyectos para la construcción del estudio del sector por parte del área que lo solicita.
Los estudios previos no están siendo justificados de la forma adecuada por el área técnica que solicita la contratación.
Inadecuada verificación de las condiciones precontractuales (Estudios previos, pliegos de condiciones, apéndices, matriz de riesgos, propuesta adjudicataria) para la elaboración de la minuta. </t>
  </si>
  <si>
    <t>Suscripción de un contrato que no atienda las necesidades de la Entidad</t>
  </si>
  <si>
    <t>Doble procesamiento (se debe generar adenda u otro si).
Observaciones de los Entes de Control.
Hallazgos de los Entes de control</t>
  </si>
  <si>
    <t>Revisión, análisis y seguimiento en cada una de las etapas precontractuales y contractuales de los documentos de cada proceso</t>
  </si>
  <si>
    <t>Realizar una sensibilización correspondientes a la etapa de planificación (técnica, jurídica y financiera), que den como resultado un análisis más profundo sobre las necesidades de la entidad que permita la construcción clara del estudio del sector y estudios previos que finalicen con el resultado esperado por la Entidad
Realizar reuniones mensuales con el equipo de trabajo del área de contratación, para evidenciar posibles dificultades o debilidades que se presenten en los procesos de la oficina.</t>
  </si>
  <si>
    <t>Secretario General - áreas usuarias de la estructuración de los procesos</t>
  </si>
  <si>
    <t>Evaluar la posibilidad de modificar legalmente el contrato, para obtener o satisfacer la necesidad de la entidad o de lo contrario optar por la liquidación.</t>
  </si>
  <si>
    <t>Falta de seguimiento por parte del personal encargado de realizar la supervisión.
No solicitar las prórrogas y adiciones de los contratos con suficiente anticipación al vencimiento, siendo acordes con los procedimientos institucionales</t>
  </si>
  <si>
    <t>Incumplimiento del objeto contractual en el plazo establecido</t>
  </si>
  <si>
    <t xml:space="preserve"> Ejecución de obligaciones sin el contrato o convenio vigente, que pueda originar hechos cumplidos.
Vencimiento de los contratos antes del cumplimiento del objeto contractual</t>
  </si>
  <si>
    <t>Dentro del Cuadro Control de los procesos contractuales se creó una alerta al vencimiento, la cual informa con un mes de antelación el vencimiento de los mismos, el cual se informa a cada supervisor mediante correo electrónico.
Dar cumplimiento al procedimiento CON-PR-008 Procedimiento de Adiciones y Prórrogas.
De ser procedente, dar aviso oportuno a la Secretaría General de la Entidad a fin de iniciar los procesos de incumplimiento de correspondan.</t>
  </si>
  <si>
    <t>Continuar aplicando las alarmas, alertas y procedimiento establecidas.</t>
  </si>
  <si>
    <t>Secretario General - supervisores de cada contrato</t>
  </si>
  <si>
    <t>Evaluar la posibilidad de realizar una prórroga al contrato.
En el caso de que sean causas imputables al contratista se debe realizar un proceso de incumplimiento.</t>
  </si>
  <si>
    <t>Desconocimiento de la normatividad que rige la contratación pública.
Debilidad en la descripción de la necesidad  y en la identificación de riesgos (análisis de riesgo).
Uso de formatos desactualizados.</t>
  </si>
  <si>
    <t>Errores en los estudios previos entregados para la apertura de los procesos.</t>
  </si>
  <si>
    <t>Desgaste, duplicidad de acciones para corregir los errores y reprocesos.</t>
  </si>
  <si>
    <t>El formato de estudios previos actualizado se encuentra en la Intranet.
Socialización a la áreas que solicitan la contratación</t>
  </si>
  <si>
    <t>Realizar una capacitación de los funcionarios relacionadas con la contratación pública.
Solicitar apoyo a los profesionales del área de contratación antes de proceder a las firmas de los estudios previos.
Realizar la socialización de los formatos, siempre que se presente alguna novedad en los mismos.</t>
  </si>
  <si>
    <t>Evaluar la posibilidad de generar otrosi para aclarar o modificar el alcance del contrato.</t>
  </si>
  <si>
    <t>Instalaciones inadecuadas para la disposición de archivo. Falta de un espacio apropiado para la consulta de expedientes contractuales.</t>
  </si>
  <si>
    <t>Pérdida o alteración  de documentos por inadecuado espacio para el archivo y  consulta de  expedientes.</t>
  </si>
  <si>
    <t>Expedientes de contratos incompletos o alterados.</t>
  </si>
  <si>
    <t>Registro de préstamos de los expedientes en digital y físico con firma cuando se retira y cuando se entrega, teniendo en cuenta el número de folios de cada carpeta.</t>
  </si>
  <si>
    <t>Continuar aplicando los controles.
Establecer un espacio adecuado para la consulta de expedientes y evitar su traslado a otras dependencias.
Unificar el archivo financiero y contractual, debido a que el expediente contractual es uno solo que además debe contener los informes de ejecución.</t>
  </si>
  <si>
    <t>Realizar una denuncia de perdida de los documentos y ordenar la reconstrucción del expediente.</t>
  </si>
  <si>
    <t>No aplicación al procedimiento de liquidación de contratos y convenios.
Falta de seguimiento por parte de los supervisores del contrato.</t>
  </si>
  <si>
    <t>Retraso en las liquidaciones de los contratos.</t>
  </si>
  <si>
    <t>Incumplimiento de la cláusula contractual y  acciones judiciales para la Entidad.
Baja ejecución presupuestal de los proyectos de la Entidad, cuando se establecen saldos contra la respectiva liquidación.
Posibles pasivos exigibles, comprometiendo el presupuesto de próximas vigencias.</t>
  </si>
  <si>
    <t>Continuar con la aplicación de controles establecidos</t>
  </si>
  <si>
    <t>Realizar la liquidación judicial del contrato o el cierre del expediente contractual.</t>
  </si>
  <si>
    <t xml:space="preserve">Condiciones implícitas ambiguas o confusas en los estudios del sector, estudios previos y pliegos de condiciones, que puedan afectar la selección objetiva.
Inobservancia de las reglas definidas en los pliegos de condiciones 
</t>
  </si>
  <si>
    <t xml:space="preserve"> Declaratoria desierta de los procesos, desequilibrio financiero en la ejecución del contrato, precios artificialmente bajos, adjudicación del proceso contractual sin atender el principio de selección objetiva  e incumplimiento del contratista.</t>
  </si>
  <si>
    <t>Retraso en el cumplimiento de las metas de la Entidad.
Acciones  judiciales en contra de la Entidad.
Procesos penales, incumplimientos contractuales, investigaciones de órganos de control.</t>
  </si>
  <si>
    <t>Existencia de Comité de Contratación.
Comité de contratación para revisar casos puntuales en los procesos de contratación y aprobación de los cambios o mejoras en las políticas de contratación de la Entidad
Se le da uso a los formatos aprobados para evitar establecer condiciones desfavorables a los posibles oferentes.
Publicidad de los procesos de contratación por medio de las páginas oficiales
Verificar que la estructuración de los pliegos de condiciones se realice con los formatos aprobados para cada modalidad de selección.
Verificar en los comités de contratación los criterios que tuvo en cuenta el comité evaluador para la evaluación de las ofertas y si están ajustados a los criterios definidos en el pliego de condiciones y la normatividad vigente.</t>
  </si>
  <si>
    <t>Establecer y socializar pliegos de condiciones con criterios uniformes para cada tipo de proceso contractual.
Estructurar los pliegos de condiciones, estudios del sector y estudios previos acorde a los formatos aprobados para cada modalidad.
Atender y estudiar las observaciones y recomendaciones hechos por los oferentes y solicitar acompañamiento de órganos de control.
Atender los lineamientos mínimos definidos en los formatos de pliegos de condiciones establecidos para cada modalidad de selección.</t>
  </si>
  <si>
    <t>En el caso de la declaratoria desierta, se debe realizar un nuevo proceso.
En caso de desequilibrio financiero, se debe evaluar la fórmula para restablecer la ecuación financiera.
En caso de precios artificialmente bajos, requerir al contratista para que presente la justificación de sus precios.
En caso de incumplimiento por el contratista, se debe iniciar un proceso de incumplimiento.</t>
  </si>
  <si>
    <t>Sobrecarga laboral en los supervisores de contratos, lo que no permite tener el tiempo para desarrollar cabalmente esta función.</t>
  </si>
  <si>
    <t xml:space="preserve">Deficiencias en la supervisión de los contratos. </t>
  </si>
  <si>
    <t>Fallas en la supervisión de los contratos que deriven en incumplimiento y posteriores hallazgos de entes de control.
No cumplimiento del objeto contractual.</t>
  </si>
  <si>
    <t>No existe un control determinado por cuanto corresponde a discrecionalidad del Director la designación de los supervisores con personal de planta de la Entidad.</t>
  </si>
  <si>
    <t>Dar cumplimiento al manual de interventoría y supervisión.
Continuar con la contratación de personal para apoyo a la supervisión.
Socializar constantemente el Manual de Interventoría y Supervisión para el conocimiento al interior de la Entidad</t>
  </si>
  <si>
    <t>Nombrar apoyos para el supervisor designado o cambiar la supervisión del contrato.</t>
  </si>
  <si>
    <t xml:space="preserve">TALENTO HUMANO </t>
  </si>
  <si>
    <t>Garantizar la adquisición de bienes y servicios necesarios para el desarrollo de las actividades de la entidad mediante la celebración de contratos y ejecución de los mismos, cumpliendo con la normatividad vigente y bajo parámetros de efectividad, calidad y transparencia</t>
  </si>
  <si>
    <t xml:space="preserve">Al déficit de equipos y maquinaria </t>
  </si>
  <si>
    <t xml:space="preserve">incumplimiento de intervenciones  </t>
  </si>
  <si>
    <t xml:space="preserve">incumplimiento de metas y planes </t>
  </si>
  <si>
    <t>Seguimiento al cronograma
Registro controlado
Procedimientos formales aplicados
Normas claras y aplicadas</t>
  </si>
  <si>
    <t>Recurrir a la contratación  para suplir la necesidad de maquinaria, vehículos, equipo y mantenimiento.</t>
  </si>
  <si>
    <t>Informar inmediatamente la necesidad al contratista de suministro de Maquinaria, Equipos y Vehículos</t>
  </si>
  <si>
    <t>No se ejecute el programa de Mantenimiento.
Carencia de contratos de Mantenimiento.</t>
  </si>
  <si>
    <t xml:space="preserve">Falta de disponibilidad de maquinaria </t>
  </si>
  <si>
    <t xml:space="preserve">Deterioro de la maquinaria.
Demoras en la ejecución de las obras programadas.
Sobrecostos </t>
  </si>
  <si>
    <t>Indicadores de gestión
Seguimiento al cronograma
Listas de chequeo
Procedimientos formales aplicados</t>
  </si>
  <si>
    <t>Ejecución del contrato de mantenimiento No 397</t>
  </si>
  <si>
    <t>Se creo una base de datos por parte del personal de ODM, en donde se resume la disponibilidad de la maquinaria diaria de la Entidad.</t>
  </si>
  <si>
    <t>Falta de capacitación
Actitud negativa de personal</t>
  </si>
  <si>
    <t xml:space="preserve">Accidentes en la operación de la maquinaria.
Incumplimiento de procedimientos
</t>
  </si>
  <si>
    <t>Decomiso de las maquinas por parte de las autoridades competentes. Daños a terceros y a bienes.
Incapacidad de los operarios y daños a los bienes de la UAERMV.
Demandas y Sanciones</t>
  </si>
  <si>
    <t>Políticas claras aplicadas
Monitoreo de riesgos
Aseguramiento y calidad
Normas claras y aplicadas</t>
  </si>
  <si>
    <t>Formular e iniciar la implementación del Plan Empresarial de Seguridad Vial en la entidad.
Formular e implementar el proceso de seguridad industrial y salud en el trabajo.</t>
  </si>
  <si>
    <t>Buscar capacitaciones con entidades privadas que no estén incluidas dentro de PIC.</t>
  </si>
  <si>
    <t>Inadecuada vigilancia y control de maquinaria equipos y herramientas</t>
  </si>
  <si>
    <t>Perdida o hurto de maquinaria equipos y herramientas</t>
  </si>
  <si>
    <t>Sanciones y detrimento</t>
  </si>
  <si>
    <t>Pólizas
Seguridad física</t>
  </si>
  <si>
    <t>Recurrir a la contratación  de servicios de seguridad y vigilancia de maquinaria de la entidad.</t>
  </si>
  <si>
    <t>Contar con el servicio de seguimiento satelital para la maquinaria y equipos  en forma permanente.
Actualizar las pólizas de seguros en forma permanente.</t>
  </si>
  <si>
    <t xml:space="preserve">OPERACIÓN DE LA MAQUINARIA </t>
  </si>
  <si>
    <t xml:space="preserve">ATENCIÓN AL CIUDADANO </t>
  </si>
  <si>
    <t xml:space="preserve">PLANIFICACIÓN DEL DESARROLLO VIAL LOCAL </t>
  </si>
  <si>
    <t xml:space="preserve">PRODUCCIÓN </t>
  </si>
  <si>
    <t xml:space="preserve">SITEMAS DE INFORMACIÓN Y TECNOLOGÍA </t>
  </si>
  <si>
    <t xml:space="preserve">JURÍDICA </t>
  </si>
  <si>
    <t xml:space="preserve">ADMINISTRACIÓN DE BIENES E INFRAESTRUCTURA </t>
  </si>
  <si>
    <t>Gerente de Produccion
Profesionales de apoyo</t>
  </si>
  <si>
    <t xml:space="preserve"> La Gerencia de  Intervención 
no reporta oportunamiento a GASA la información de programación de obra
Alta rotación del recurso humano
Inadecuada selección del personal humano </t>
  </si>
  <si>
    <t>Retrasos en la Ejecución de la Gestión Social</t>
  </si>
  <si>
    <t>Tutelas, PQRS, Demandas, Disciplinarios</t>
  </si>
  <si>
    <t xml:space="preserve">Comités de Obra semanales
Actas
Programación de la Gerencia de Intervención enviada por correo
Comité de Gestión Social
Reuniones con la firma Interventoria
</t>
  </si>
  <si>
    <t>Convocatorias con perfil adecuado
Selección de personal con el perfil requeridos</t>
  </si>
  <si>
    <t xml:space="preserve">Gerente de GASA
</t>
  </si>
  <si>
    <t>Aplicar el incumplimiento de la políza del contrato</t>
  </si>
  <si>
    <t xml:space="preserve">No se realice  las acciones de mitigación ambiental </t>
  </si>
  <si>
    <t>Deterioro de las condiciones ambientales y de salud del usuario beneficiario y trabajadores (ruido, polvo, escombros)</t>
  </si>
  <si>
    <t xml:space="preserve">Incumplimiento de la Norma  y deterioro de la Imagen Institucional. </t>
  </si>
  <si>
    <t>Verificación de riesgos ambientales a través de formato lista de chequeo</t>
  </si>
  <si>
    <t xml:space="preserve">Apoyo y acompañamiento en los frentes de obra   para el cumplimiento de normas ambientales
Capacitaciones
</t>
  </si>
  <si>
    <t>Gerente de GASA
Timoteo Chavez</t>
  </si>
  <si>
    <t>Elaborar un manual y socializar con los trabajadores</t>
  </si>
  <si>
    <t>No existe un sitio de disposición fimal del RDC (residuos de construcción y demolición)</t>
  </si>
  <si>
    <t>Acumulación de RCD en los frentes de obras</t>
  </si>
  <si>
    <t xml:space="preserve">Escombreras autorizadas por la autoridad Ambiental
</t>
  </si>
  <si>
    <t>Contar con contratos permanentes</t>
  </si>
  <si>
    <t>Buscar sitio alterno para trasladar los escombros</t>
  </si>
  <si>
    <t>Se omite, retiene información o no se documenta la información del proceso</t>
  </si>
  <si>
    <t>No se da respuesta oportuna, veraz en atención a sus funciones</t>
  </si>
  <si>
    <t xml:space="preserve">Prevaricato por omisión, demadas, detreioro de la imagen, </t>
  </si>
  <si>
    <t>Generar un control que permita garantizar la pérdida de información</t>
  </si>
  <si>
    <t>Gerente de GASA
Grupo de trabajo de GASA</t>
  </si>
  <si>
    <t>UNIDAD ADMINISTRATIVA ESPECIAL DE REHABILITACIÓN Y MANTENIENTI VIAL - UAERMV</t>
  </si>
  <si>
    <t>MAPA DE RIESGOS INSTITUCIONAL 2016</t>
  </si>
  <si>
    <t xml:space="preserve">PLANEACIÓN ESTRATÉGICA </t>
  </si>
  <si>
    <r>
      <rPr>
        <sz val="14"/>
        <rFont val="Arial"/>
        <family val="2"/>
      </rPr>
      <t>Se envía memorandos trimestralmente a los supervisores, recordando la obligación de liquidar los contratos.</t>
    </r>
    <r>
      <rPr>
        <sz val="14"/>
        <color rgb="FFFF0000"/>
        <rFont val="Arial"/>
        <family val="2"/>
      </rPr>
      <t xml:space="preserve">
 </t>
    </r>
  </si>
  <si>
    <t>CAPACIDAD</t>
  </si>
  <si>
    <t>Falta de autonomía del proceso disciplinario.</t>
  </si>
  <si>
    <t>Demora en el cumplimiento  de los términos en las diferentes etapas procesales.</t>
  </si>
  <si>
    <t>Prescripción de la acción disciplinaria</t>
  </si>
  <si>
    <t>Se remiten antes del vencimiento de términos al Secretario General para la revisión y concepto</t>
  </si>
  <si>
    <t>Comunicar oportunamente al Secretario General sobre los vencimientos de los procesos, a su vez establecer espacios de reunión definidos para mantener informado al Secretario General.</t>
  </si>
  <si>
    <t xml:space="preserve">Secretaría General </t>
  </si>
  <si>
    <t>Verificar las acciones a  delantar según el tipo de plazo que se incumpliera y adelantar las acciones pertinentes</t>
  </si>
  <si>
    <t>DISPONIBILIDAD DE DATOS Y SISTEMAS</t>
  </si>
  <si>
    <t>No existen elementos tecnológicos  adecuados que permitan adelantar el proceso verbal con los requerimiento legales.</t>
  </si>
  <si>
    <t>No se brinden las garantías del debido proceso a los sujetos procesales.</t>
  </si>
  <si>
    <t>Perdida de información, demandas</t>
  </si>
  <si>
    <t>Adquirir los medios tecnológicos básicos para adelantar los procesos</t>
  </si>
  <si>
    <t xml:space="preserve">Utilizar las herramientas tecnológicas disponibles en la UMVen el momento para garantizar el debido proceso. </t>
  </si>
  <si>
    <t>PROCESO</t>
  </si>
  <si>
    <t>Dádivas o prebendas a los auditores de la OCI para modificar o no presentar resultados de auditorías</t>
  </si>
  <si>
    <t xml:space="preserve">Solicitar al proceso de sistemas eliminar claves y recuperar información de equipos. 
Por escrito requerir la información al ex funcionario o ex contratista. 
Como última medida, informar la situación a órganos de control a fin de que adelanten las acciones respectivas. </t>
  </si>
  <si>
    <t>Verificar las acciones a  adelantar según el tipo de plazo que se incumpliera y adelantar las acciones pertinentes</t>
  </si>
  <si>
    <t xml:space="preserve">Utilizar las herramientas tecnológicas disponibles en la UMV en el momento para garantizar el debido proceso. </t>
  </si>
  <si>
    <t>Incumplimiento de los estándares mínimos en el manejo y reporte de  información.
No tener desarrollados los módulos del Tablero de Control para la OAP</t>
  </si>
  <si>
    <t>La información es deficiente en términos de calidad, integridad, veracidad, fiabilidad y oportunidad.</t>
  </si>
  <si>
    <t xml:space="preserve">Realizar seguimiento a la información presentada en términos de fiabilidad, integridad y oportunidad y generar informe trimestral </t>
  </si>
  <si>
    <t>Realizar seguimiento a la información presentada en términos de fiabilidad, integridad y oportunidad y generar informe trimestral.</t>
  </si>
  <si>
    <t xml:space="preserve">Procedimiento documentado.
Definición de tiempos para la entrega de información en los procedimientos.
Solicitudes de la información a través de diferentes medios.
Seguimiento periódico, reuniones de comité directivo, lineamientos, Plan de Acción y Plan Estratégico, Tablero de Control </t>
  </si>
  <si>
    <t xml:space="preserve">Realizar Informes de seguimiento periódico y mesas de trabajo. </t>
  </si>
  <si>
    <t>Procedimiento documentado
Formatos firmados</t>
  </si>
  <si>
    <t>Realizar cruce de información entre el plan de adquisiciones y el documento de formulación del proyecto de inversión.</t>
  </si>
  <si>
    <t>Desconocimiento de los procedimientos para la solicitud de CDP en los proyectos de inversión.
Personal nuevo sin inducción.</t>
  </si>
  <si>
    <t>Perdida del control al seguimiento de la ejecución de la intervención.
Desfinanciamiento de compromisos programados en el plan de adquisiciones.
Se generen disponibilidades que no se han viables desacuerdo con la programación del proyecto de inversión.</t>
  </si>
  <si>
    <t>Realizar un comunicado a la Secretaría General de la Alcandía, informando las causas de la baja implementación y solicitar el apoyo para la implementación de lineamientos.</t>
  </si>
  <si>
    <t>Realizar una comunicación informando la necesidad de utilizar la documentación vigente, de lo contrario será reportado a la Oficina de Control Interno.</t>
  </si>
  <si>
    <t>Percepción negativa por parte la ciudadanía y entes de control en general.
Distorsión o pérdida de imagen de la entidad.</t>
  </si>
  <si>
    <t>Solicitar a la Secretaría General - Proceso de Sistemas de Información y Tecnología, el desarrollo de la Intranet y la actualización de la base de datos del personal que labora en la entidad.
Diseñar e implementar nuevos canales de distribución de información.</t>
  </si>
  <si>
    <t>No reconocimiento de la misión y funciones de la UAERMV por parte de los servidores públicos y ciudadanía.</t>
  </si>
  <si>
    <t>Mala imagen de la entidad
Información errónea frente la misionalidad de la entidad.
No cumplimiento de los objetivos de la entidad.
Sanciones disciplinarias.</t>
  </si>
  <si>
    <t>Información procedente del IDU o dispersa en las diferentes áreas de la UMV  que no se ha articulado o ingresado a una base centralizada o estandarizada que permita la consulta por los diferentes usurarios internos  de la dependencia</t>
  </si>
  <si>
    <t>Subdirección de Mejoramiento de la Malla Vial Local (Líder y Subdirector), Secretario General- Sistemas de Información y Tecnología
 Gerencia de Intervención y Producción</t>
  </si>
  <si>
    <t xml:space="preserve">Falta de los costos de producción requeridos, de los  análisis precios unitarios, de presupuestos de las actividades, que permitan establecer los costos reales de los servicios que ofrece la entidad.
</t>
  </si>
  <si>
    <t xml:space="preserve">Propiciar mesas de trabajo con las áreas de producción e intervención.  </t>
  </si>
  <si>
    <t>Subdirección de mejoramiento de la malla vial (Líder y Subdirector)
Subdirección de producción e intervención</t>
  </si>
  <si>
    <t>Subdirección de mejoramiento de la malla vial (Líder y Subdirector)</t>
  </si>
  <si>
    <t xml:space="preserve">Iniciar los procesos administrativos y procesos de responsabilidad fiscal correspondientes. </t>
  </si>
  <si>
    <t>Indicadores de gestión.
Procedimientos formales aplicados</t>
  </si>
  <si>
    <t xml:space="preserve">Carga administrativa innecesaria al tener que responder solicitudes entorno a trámites que no son competencia de la entidad. </t>
  </si>
  <si>
    <t>Políticas claras aplicadas.
Normas claras y aplicadas</t>
  </si>
  <si>
    <t>Listas de Chequeo.
Pólizas.
Normas claras y aplicadas.
Procedimientos formales aplicados</t>
  </si>
  <si>
    <t>seguimiento y control mensual al avance de la ejecución de los contratos</t>
  </si>
  <si>
    <t xml:space="preserve"> La Gerencia de  Intervención 
no reporta oportunamente a GASA la información de programación de obra
Alta rotación del recurso humano
Inadecuada selección del personal humano </t>
  </si>
  <si>
    <t>Aplicar el incumplimiento de la póliza del contrato</t>
  </si>
  <si>
    <t>Gerente de GASA
Timoteo Chaves</t>
  </si>
  <si>
    <t>No existe un sitio de disposición final del RDC (residuos de construcción y demolición)</t>
  </si>
  <si>
    <t xml:space="preserve">Prevaricato por omisión, demandas, deterioro de la imagen, </t>
  </si>
  <si>
    <t>Perdida de información parcial o total, hallazgos disciplinarios</t>
  </si>
  <si>
    <t>Política de seguridad de la información, procedimiento, tips de política de seguridad, administración de usuarios y claves</t>
  </si>
  <si>
    <t>Deficiencia en el funcionamiento de la información, pérdida de la información, hallazgos disciplinarios, multas y sanciones</t>
  </si>
  <si>
    <t>Obsolescencia TICS</t>
  </si>
  <si>
    <t>Perdida de información parcial o total, hallazgos disciplinarios, detrimento patrimonial, pérdida total de equipos</t>
  </si>
  <si>
    <t>Mantener Back up de la información sensible para la entidad, tener conexiones con dispositivos que regulen la energía como reguladores y supresores de pico</t>
  </si>
  <si>
    <t>Aplicar manual de políticas de seguridad</t>
  </si>
  <si>
    <t xml:space="preserve">De acuerdo a las revisiones que se hacen de los procesos, se lleva un control de términos. Lo mismo se hace con las contestaciones de las demandas y los títulos ejecutivos a favor de la Entidad. </t>
  </si>
  <si>
    <t>Gestionar la modificación de la planta de personal para incluir un profesional del derecho que apoye el tema Judicial y otro profesional para el manejo de los procesos de Cobro Coactivo para tener un mayor manejo de términos y vencimientos.</t>
  </si>
  <si>
    <t>Secretaría General- Jefe de Oficina Asesora Jurídica</t>
  </si>
  <si>
    <t>No existe dependiente judicial ni herramientas tecnológicas adecuadas para digitalizar los documentos</t>
  </si>
  <si>
    <t>Se elaborará un plan de contingencias para traer a las carpetas de los procesos las actuaciones documentales que no están en ellos</t>
  </si>
  <si>
    <t xml:space="preserve">Recursos legales contra providencias adversas. Verificación de términos por parte del responsable. </t>
  </si>
  <si>
    <t>Exigir a cada uno de los abogados que manejan el tema de defensa judicial un estricto control de términos previo a la sentencia para poder así interponer los recursos a que haya lugar en caso de que se presente un fallo fuera del derecho.</t>
  </si>
  <si>
    <t>Implementar un programa que defina alertas tempranas  al vencimiento de los derechos de petición, para posteriormente avisar el responsable de dar respuesta al mismo.</t>
  </si>
  <si>
    <t xml:space="preserve">En caso de vencimiento en la respuesta, enviar comunicación al responsable, con copia al superior directo y al director general de la Entidad, informando la situación. Adicionalmente, oficiar para que inicie la acción disciplinaria correspondiente. </t>
  </si>
  <si>
    <t xml:space="preserve">Complicidad por parte del profesional-funcionario a cargo del proceso en la desaparición de expedientes, vencimiento de términos, inadecuada defensa de la Entidad. 
Ineficiencia del Recurso Humano, </t>
  </si>
  <si>
    <t>Evaluar la posibilidad de generar otro si para aclarar o modificar el alcance del contrato.</t>
  </si>
  <si>
    <t>Medición del clima laboral.                                  Atención de quejas y reclamos sobre trato laboral.                                                                  Capacitación y sensibilización al personal.</t>
  </si>
  <si>
    <t>En el momento que talento humano conozca el incidente laboral correrá traslado al competente.</t>
  </si>
  <si>
    <t xml:space="preserve">falta de actualización y soporte técnico en el software.                                                                              Falta de   capacitación en el manejo del software, la normatividad y e proceso de liquidación.                                               Manejo, administración y revisión a manos de una sola persona.              </t>
  </si>
  <si>
    <t>Liquidación indebida por omitir información en el proceso de liquidación de nomina</t>
  </si>
  <si>
    <t>Pago de nomina inadecuado.                                    Reclamación por parte de los funcionarios.        Información de carácter financiero errónea.        Liquidación con errores.</t>
  </si>
  <si>
    <t xml:space="preserve">Asignar a otra persona para el manejo del sistema de información de nómina, capacitado en el manejo del software.                                                                             Contratación de soporte idóneo para el manejo del sistema de información de nómina de la Entidad de manera oportuna. </t>
  </si>
  <si>
    <t xml:space="preserve">La Entidad no cuenta con los medios tecnológicos y de infraestructura que permita la preservación de la información que reposa en las historias laborales </t>
  </si>
  <si>
    <t xml:space="preserve">No estar en condiciones de certificar la realidad laboral de los funcionarios, ex funcionarios, trabajadores y ex trabajadores.                           Reclamaciones y sanciones jurídicas y administrativas para la entidad. </t>
  </si>
  <si>
    <t>Planilla de control para préstamo de historias laborales</t>
  </si>
  <si>
    <t>Solicitar al archivo central de la Entidad la información requerida.</t>
  </si>
  <si>
    <t xml:space="preserve">Establecer un protocolo para la protección de la información a través de un procedimiento que establezca puntos de control. </t>
  </si>
  <si>
    <t xml:space="preserve">inconsistencia en los Inventarios 
incertidumbre en los estados contables
Desprotección en los bienes por no estar asegurados
Hallazgos de entidades de control </t>
  </si>
  <si>
    <t>Revisión y actualización de manual de funciones o contrato de servicios para que refleje área de especialización</t>
  </si>
  <si>
    <t>Glosa a la cuenta mensual / anulación, reporte y corrección.</t>
  </si>
  <si>
    <t>Adquisiciones mal planificadas</t>
  </si>
  <si>
    <t>Imposibilidad de uso de elementos por obsolescencia.</t>
  </si>
  <si>
    <t>Backups mensual
Corrección mediante glosas</t>
  </si>
  <si>
    <t>Gerente de Producción
Profesionales de apoyo</t>
  </si>
  <si>
    <t>GESTIÓN SOCIAL Y DE ATENCIÓN AL USUARIO Y AMBIENTAL</t>
  </si>
  <si>
    <t>DESCRIBA EL O LOS CONTROLES ESTABLECIDOS</t>
  </si>
  <si>
    <t>Mejorar continuamente la planeación estratégica de la entidad para alcanzar los objetivos y metas propuestos, a través de la asesoría y acompañamiento a la alta dirección y a los procesos para la toma de decisiones preventivas y correctivas</t>
  </si>
  <si>
    <t>PES-MR-001 Mapa de Riesgo PES V 5.0</t>
  </si>
  <si>
    <t>SIG-MR-001 Mapa de Riesgo SIG V 4.0</t>
  </si>
  <si>
    <t>JEFE OFICINA ASESORA DE PLANEACIÓN</t>
  </si>
  <si>
    <t xml:space="preserve">Divulgar los resultados alcanzados de la entidad, interna y externamente, fortaleciendo la imagen institucional y obtener su reconocimiento. </t>
  </si>
  <si>
    <t>GESTIÓN TÉCNICA DE MEJORAMIENTO DE LA MALLA VIAL LOCAL</t>
  </si>
  <si>
    <t>PDV-MR-001 Mapa de Riesgo PDV V 4.0</t>
  </si>
  <si>
    <t>Planificar la intervención de los segmentos viales locales, a través de la identificación de las necesidadesy requerimientos, la evaluación técnica de las intervenciones solicitadas, y la implementación de criterios técnicos de priorización de intervenciones; con el fin de atender oportuna y objetiva las necesidades de los grupos de interés ciudadanía – Fondos de Desarrollo Local de la UMV, para brindar una asesoría y un acompañamiento técnico acorde a sus expectativas.</t>
  </si>
  <si>
    <t>SUBDIRECTOR TÉCNICO DE MEJORAMIENTO DE LA MALLA VIAL</t>
  </si>
  <si>
    <t>CSE-MR-001 Mapa de Riesgo CSE V 4.0</t>
  </si>
  <si>
    <t>Comercializar los productos y/o servicios con calidad que ofrece la entidad a través de su “Portafolio de Productos y/o Servicios” para atender las necesidades y expectativas de los Clientes de manera oportuna y eficaz buscando su Fidelización y generar recursos para la Auto sostenibilidad</t>
  </si>
  <si>
    <t>La Entidad solicita el equilibrio económico del convenio o asume el faltante.</t>
  </si>
  <si>
    <t>GESTIÓN TÉCNICA DE PRODUCCIÓN E INTERVENCIÓN DE LA MALLA VIAL LOCAL</t>
  </si>
  <si>
    <t>AII-MR-001 Mapa de Riesgo AII V 4.0</t>
  </si>
  <si>
    <t>SUBDIRECTOR TÉCNICO DE PRODUCCIÓN E INTERVENCIÓN</t>
  </si>
  <si>
    <t>Apoyar a otras entidades que requieran la maquinaría y personal de la UMV para atender cualquier emergencia o eventualidad que se presente en el Distrito, y realizar demoliciones de los bienes e inmuebles por amenaza de ruina declarados viables jurídicamente.</t>
  </si>
  <si>
    <t>ACI-MR-001 Mapa de Riesgo ACI V 4.0</t>
  </si>
  <si>
    <t>PRO-MR-001 Mapa de Riesgo PRO V 4.0</t>
  </si>
  <si>
    <t>GERENTE DE PRODUCCIÓN</t>
  </si>
  <si>
    <t xml:space="preserve">INTERVENCIÓN DE LA MALLA VIAL LOCAL </t>
  </si>
  <si>
    <t>INTERVENCIÓN DE LA MALLA VIAL LOCAL</t>
  </si>
  <si>
    <t>GERENTE DE INTERVENCIÓN</t>
  </si>
  <si>
    <t>IMV-MR-001 Mapa de Riesgo IMV V 4.0</t>
  </si>
  <si>
    <t>Programar, ejecutar, evaluar y hacer seguimiento a las intervenciones de la malla vial a través de la rehabilitación, el mantenimiento y las obras complementarias de las mismas, de acuerdo con el Modelo de Priorización del Proceso de Planificación del Desarrollo Vial Local, Las vías incluidas en los Convenios Interadministrativos, Las vías de Cofinanciación, las vías que afecten la movilidad, la atención a emergencias y las demás que por efecto del Apoyo Interinstitucional se hagan necesarios atender.</t>
  </si>
  <si>
    <t>GESTIÓN SOCIAL Y ATENCIÓN AL USUARIO Y AMBIENTAL</t>
  </si>
  <si>
    <t>GSA-MR-001 Mapa de Riesgo GSA V 5.0</t>
  </si>
  <si>
    <t>Implementar acciones para la prevención de impactos ambientales negativos e inseguridad en los frentes de obra de la UMV, con el acompañamiento y la promoción social de las intervenciones, para medir el impacto y la percepción del Usuario.</t>
  </si>
  <si>
    <t>Apoyo y acompañamiento en los frentes de obra   para el cumplimiento de normas ambientales
Capacitaciones</t>
  </si>
  <si>
    <t>GERENTE DE GESTIÓN AMBIENTAL, SOCIAL Y ATENCIÓN AL USUARIO</t>
  </si>
  <si>
    <t>Planear, organizar y controlar la documentación producida y recibida por La Entidad de acuerdo con la normatividad vigente con el fin de facilitar la consulta, conservación y utilización para la toma de decisiones y asegurar la memoria Institucional.</t>
  </si>
  <si>
    <t>GDO-MR-001 Mapa de Riesgo GDO V 4.0</t>
  </si>
  <si>
    <t>SISTEMAS DE INFORMACIÓN Y TECNOLÓGIA</t>
  </si>
  <si>
    <t>SECRETARIO GENERAL</t>
  </si>
  <si>
    <t xml:space="preserve">Brindar soporte a los procesos misionales y demás procesos de apoyo con políticas orientadas al uso adecuado y eficiente de la tecnología, facilitando los elementos necesarios para que la entidad pueda desarrollar eficientemente sus objetivos. </t>
  </si>
  <si>
    <t>JEFE OFICINA ASESORA JURÍDICA</t>
  </si>
  <si>
    <t>Representar, asesorar y asistir de manera oportuna y eficaz en aspectos jurídicos a la UMV, de acuerdo a las normas jurídicas y/o administrativas vigentes.</t>
  </si>
  <si>
    <t>JUR-MR-001 Mapa de Riesgo JUR V 4.0</t>
  </si>
  <si>
    <t>SIT-MR-001 Mapa de Riesgo SITV 3.0</t>
  </si>
  <si>
    <t>CON-MR-001 Mapa de Riesgo CON V 5.0</t>
  </si>
  <si>
    <t>THU-MR-001 Mapa de Riesgo THU V 4.0</t>
  </si>
  <si>
    <t>Administrar el talento humano de la UMV, propiciando un ambiente de trabajo adecuado, con personal capacitado, en pro del cumplimiento de la misión institucional además de atender los requerimientos de clientes externos (públicos, privados, entes de control, personas naturales y/o jurídicas).</t>
  </si>
  <si>
    <t>ABI-MR-001 Mapa de Riesgo ABI V 5.0</t>
  </si>
  <si>
    <t>ODM-MR-001 Mapa de Riesgo ODM V 4.0</t>
  </si>
  <si>
    <t>Administrar y Mantener la maquinaria, equipos y vehículos que son requeridos a la Gerencia de Producción para la intervención de obras misionales y el traslado de personal de la entidad.</t>
  </si>
  <si>
    <t>CDI-MR-001 Mapa de Riesgo CDI V 2.0</t>
  </si>
  <si>
    <t>Definir las actividades referentes a planear, verificar y ejecutar las actividades y controles disciplinarios para garantizar el cumplimiento del deber funcional de los servidores según las normas legales, e indagar si la conducta del servidor público es constitutiva de falta disciplinaria</t>
  </si>
  <si>
    <t>FIN-MR-001 Mapa de Riesgo FIN V 4.0</t>
  </si>
  <si>
    <t>CONTROL, SEGUIMIENTO Y EVALUACIÓN</t>
  </si>
  <si>
    <t>CMG-MR-001 Mapa de Riesgo CMG V 4.0</t>
  </si>
  <si>
    <t>JEFE OFICINA CONTROL INTERNO</t>
  </si>
  <si>
    <t>Evaluar y hacer seguimiento al Sistema Integrado de Gestión de la Entidad en cuanto a las acciones, políticas, métodos, procedimientos y mecanismos de prevención, control, evaluación y de mejoramiento
continuo de la gestión, fomento de la cultura de autocontrol y relaciones con entes de control.</t>
  </si>
  <si>
    <t>Informarla comité directivo el no cumplimiento de las actividades planificadas.</t>
  </si>
  <si>
    <t>Implementar un sistema (si capital) que integre todas las actividades de las áreas involucradas en el proceso financiero para evitar reprocesos de información y sobrecostos.
Incluir en el plan de adquisiciones la implementación{en y puesta en marcha del sistema integrado</t>
  </si>
  <si>
    <t>COM-MR-001 Mapa de Riesgo COM V 3.0</t>
  </si>
  <si>
    <t>Gerencia de Producción y apoyos profesionales designados</t>
  </si>
  <si>
    <t>Implementar lista de verificación de información minima requerida contenida en los estudios, diseños y/o diagnosticos previo a la ejecución de actividades de obra.</t>
  </si>
</sst>
</file>

<file path=xl/styles.xml><?xml version="1.0" encoding="utf-8"?>
<styleSheet xmlns="http://schemas.openxmlformats.org/spreadsheetml/2006/main">
  <numFmts count="3">
    <numFmt numFmtId="43" formatCode="_(* #,##0.00_);_(* \(#,##0.00\);_(* &quot;-&quot;??_);_(@_)"/>
    <numFmt numFmtId="164" formatCode="_-* #,##0.00_-;\-* #,##0.00_-;_-* &quot;-&quot;??_-;_-@_-"/>
    <numFmt numFmtId="165" formatCode="_(* #,##0_);_(* \(#,##0\);_(* &quot;-&quot;??_);_(@_)"/>
  </numFmts>
  <fonts count="28">
    <font>
      <sz val="11"/>
      <color theme="1"/>
      <name val="Calibri"/>
      <family val="2"/>
      <scheme val="minor"/>
    </font>
    <font>
      <sz val="11"/>
      <color theme="1"/>
      <name val="Calibri"/>
      <family val="2"/>
      <scheme val="minor"/>
    </font>
    <font>
      <u/>
      <sz val="10"/>
      <color indexed="12"/>
      <name val="Arial"/>
      <family val="2"/>
    </font>
    <font>
      <b/>
      <sz val="24"/>
      <name val="Arial"/>
      <family val="2"/>
    </font>
    <font>
      <b/>
      <sz val="18"/>
      <name val="Arial"/>
      <family val="2"/>
    </font>
    <font>
      <sz val="22"/>
      <name val="Arial"/>
      <family val="2"/>
    </font>
    <font>
      <b/>
      <sz val="22"/>
      <color theme="0"/>
      <name val="Arial"/>
      <family val="2"/>
    </font>
    <font>
      <b/>
      <sz val="20"/>
      <name val="Arial"/>
      <family val="2"/>
    </font>
    <font>
      <b/>
      <sz val="12"/>
      <name val="Arial"/>
      <family val="2"/>
    </font>
    <font>
      <sz val="14"/>
      <name val="Arial"/>
      <family val="2"/>
    </font>
    <font>
      <b/>
      <sz val="16"/>
      <name val="Arial"/>
      <family val="2"/>
    </font>
    <font>
      <b/>
      <sz val="14"/>
      <name val="Arial"/>
      <family val="2"/>
    </font>
    <font>
      <sz val="12"/>
      <name val="Arial"/>
      <family val="2"/>
    </font>
    <font>
      <sz val="10"/>
      <name val="Arial"/>
      <family val="2"/>
    </font>
    <font>
      <sz val="10"/>
      <color indexed="8"/>
      <name val="Arial"/>
      <family val="2"/>
    </font>
    <font>
      <sz val="11"/>
      <name val="Arial"/>
      <family val="2"/>
    </font>
    <font>
      <b/>
      <sz val="11"/>
      <name val="Arial"/>
      <family val="2"/>
    </font>
    <font>
      <b/>
      <sz val="12"/>
      <color theme="0"/>
      <name val="Arial"/>
      <family val="2"/>
    </font>
    <font>
      <sz val="15"/>
      <name val="Arial"/>
      <family val="2"/>
    </font>
    <font>
      <b/>
      <sz val="8"/>
      <color indexed="81"/>
      <name val="Tahoma"/>
      <family val="2"/>
    </font>
    <font>
      <sz val="8"/>
      <color indexed="81"/>
      <name val="Tahoma"/>
      <family val="2"/>
    </font>
    <font>
      <b/>
      <sz val="12"/>
      <color indexed="81"/>
      <name val="Tahoma"/>
      <family val="2"/>
    </font>
    <font>
      <sz val="12"/>
      <name val="Calibri"/>
      <family val="2"/>
    </font>
    <font>
      <sz val="14"/>
      <color theme="1"/>
      <name val="Arial"/>
      <family val="2"/>
    </font>
    <font>
      <b/>
      <sz val="14"/>
      <color theme="0"/>
      <name val="Arial"/>
      <family val="2"/>
    </font>
    <font>
      <sz val="14"/>
      <color rgb="FFFF0000"/>
      <name val="Arial"/>
      <family val="2"/>
    </font>
    <font>
      <sz val="20"/>
      <name val="Arial"/>
      <family val="2"/>
    </font>
    <font>
      <sz val="14"/>
      <name val="Calibri"/>
      <family val="2"/>
    </font>
  </fonts>
  <fills count="7">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medium">
        <color auto="1"/>
      </left>
      <right style="thin">
        <color auto="1"/>
      </right>
      <top style="medium">
        <color auto="1"/>
      </top>
      <bottom/>
      <diagonal/>
    </border>
    <border>
      <left style="medium">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alignment vertical="top"/>
      <protection locked="0"/>
    </xf>
    <xf numFmtId="0" fontId="13" fillId="0" borderId="0"/>
    <xf numFmtId="0" fontId="13" fillId="0" borderId="0"/>
    <xf numFmtId="43" fontId="1" fillId="0" borderId="0" applyFont="0" applyFill="0" applyBorder="0" applyAlignment="0" applyProtection="0"/>
  </cellStyleXfs>
  <cellXfs count="595">
    <xf numFmtId="0" fontId="0" fillId="0" borderId="0" xfId="0"/>
    <xf numFmtId="0" fontId="0" fillId="0" borderId="0" xfId="0" applyAlignment="1" applyProtection="1">
      <alignment horizontal="center" vertical="center" wrapText="1"/>
    </xf>
    <xf numFmtId="0" fontId="3" fillId="0" borderId="5" xfId="3" applyFont="1" applyFill="1" applyBorder="1" applyAlignment="1" applyProtection="1">
      <alignment vertical="center" wrapText="1"/>
    </xf>
    <xf numFmtId="0" fontId="3" fillId="0" borderId="4" xfId="3" applyFont="1" applyFill="1" applyBorder="1" applyAlignment="1" applyProtection="1">
      <alignment vertical="center" wrapText="1"/>
    </xf>
    <xf numFmtId="0" fontId="4" fillId="0" borderId="5" xfId="0" applyFont="1" applyBorder="1" applyAlignment="1" applyProtection="1">
      <alignment vertical="center" wrapText="1"/>
    </xf>
    <xf numFmtId="0" fontId="4" fillId="0" borderId="5" xfId="3" applyFont="1" applyFill="1" applyBorder="1" applyAlignment="1" applyProtection="1">
      <alignment vertical="center" wrapText="1"/>
    </xf>
    <xf numFmtId="0" fontId="5" fillId="0" borderId="0" xfId="0" applyFont="1" applyAlignment="1" applyProtection="1">
      <alignment horizontal="center" vertical="center" wrapText="1"/>
    </xf>
    <xf numFmtId="0" fontId="6" fillId="2" borderId="12" xfId="3" applyFont="1" applyFill="1" applyBorder="1" applyAlignment="1" applyProtection="1">
      <alignment horizontal="center" vertical="center" wrapText="1"/>
    </xf>
    <xf numFmtId="0" fontId="7" fillId="0" borderId="0" xfId="0" applyFont="1" applyAlignment="1" applyProtection="1">
      <alignment horizontal="center" vertical="center" wrapText="1"/>
    </xf>
    <xf numFmtId="0" fontId="7" fillId="3" borderId="12" xfId="0" applyFont="1" applyFill="1" applyBorder="1" applyAlignment="1" applyProtection="1">
      <alignment horizontal="center" vertical="center" wrapText="1"/>
    </xf>
    <xf numFmtId="0" fontId="9" fillId="0" borderId="0" xfId="0" applyFont="1" applyAlignment="1" applyProtection="1">
      <alignment horizontal="center" vertical="center" wrapText="1"/>
    </xf>
    <xf numFmtId="0" fontId="11" fillId="3" borderId="9" xfId="0" applyFont="1" applyFill="1" applyBorder="1" applyAlignment="1" applyProtection="1">
      <alignment horizontal="center" vertical="center" wrapText="1"/>
    </xf>
    <xf numFmtId="0" fontId="11" fillId="3" borderId="25" xfId="0" applyFont="1" applyFill="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0" fillId="3" borderId="39"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11" fillId="3" borderId="40" xfId="0" applyFont="1" applyFill="1" applyBorder="1" applyAlignment="1" applyProtection="1">
      <alignment horizontal="center" vertical="center" wrapText="1"/>
    </xf>
    <xf numFmtId="0" fontId="12" fillId="4" borderId="0" xfId="0" applyFont="1" applyFill="1" applyAlignment="1" applyProtection="1">
      <alignment horizontal="center" vertical="center" wrapText="1"/>
    </xf>
    <xf numFmtId="0" fontId="8" fillId="4" borderId="19" xfId="4" applyFont="1" applyFill="1" applyBorder="1" applyAlignment="1" applyProtection="1">
      <alignment horizontal="center" vertical="center" wrapText="1"/>
    </xf>
    <xf numFmtId="0" fontId="8" fillId="5" borderId="28" xfId="5" applyFont="1" applyFill="1" applyBorder="1" applyAlignment="1" applyProtection="1">
      <alignment horizontal="center" vertical="center" wrapText="1"/>
      <protection locked="0"/>
    </xf>
    <xf numFmtId="0" fontId="8" fillId="5" borderId="29" xfId="5" applyFont="1" applyFill="1" applyBorder="1" applyAlignment="1" applyProtection="1">
      <alignment horizontal="center" vertical="center" wrapText="1"/>
      <protection locked="0"/>
    </xf>
    <xf numFmtId="0" fontId="12" fillId="4" borderId="30" xfId="5" applyFont="1" applyFill="1" applyBorder="1" applyAlignment="1" applyProtection="1">
      <alignment horizontal="center" vertical="center" wrapText="1"/>
      <protection locked="0"/>
    </xf>
    <xf numFmtId="0" fontId="12" fillId="0" borderId="28" xfId="4" applyFont="1" applyFill="1" applyBorder="1" applyAlignment="1" applyProtection="1">
      <alignment horizontal="center" vertical="center" wrapText="1"/>
      <protection locked="0"/>
    </xf>
    <xf numFmtId="0" fontId="12" fillId="0" borderId="29" xfId="4" applyFont="1" applyFill="1" applyBorder="1" applyAlignment="1" applyProtection="1">
      <alignment horizontal="center" vertical="center" wrapText="1"/>
      <protection locked="0"/>
    </xf>
    <xf numFmtId="0" fontId="8" fillId="5" borderId="30" xfId="4" applyFont="1" applyFill="1" applyBorder="1" applyAlignment="1" applyProtection="1">
      <alignment horizontal="center" vertical="center" wrapText="1"/>
      <protection locked="0"/>
    </xf>
    <xf numFmtId="0" fontId="8" fillId="5" borderId="48" xfId="4" applyFont="1" applyFill="1" applyBorder="1" applyAlignment="1" applyProtection="1">
      <alignment horizontal="center" vertical="center" wrapText="1"/>
      <protection locked="0"/>
    </xf>
    <xf numFmtId="0" fontId="8" fillId="5" borderId="28" xfId="4" applyFont="1" applyFill="1" applyBorder="1" applyAlignment="1" applyProtection="1">
      <alignment horizontal="center" vertical="center" wrapText="1"/>
      <protection locked="0"/>
    </xf>
    <xf numFmtId="0" fontId="12" fillId="4" borderId="29" xfId="0" applyFont="1" applyFill="1" applyBorder="1" applyAlignment="1" applyProtection="1">
      <alignment horizontal="center" vertical="center" wrapText="1"/>
    </xf>
    <xf numFmtId="0" fontId="8" fillId="5" borderId="29" xfId="4" applyFont="1" applyFill="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wrapText="1"/>
    </xf>
    <xf numFmtId="0" fontId="8" fillId="5" borderId="29" xfId="4" applyFont="1" applyFill="1" applyBorder="1" applyAlignment="1" applyProtection="1">
      <alignment horizontal="center" vertical="center" wrapText="1"/>
    </xf>
    <xf numFmtId="0" fontId="8" fillId="4" borderId="29" xfId="4" applyFont="1" applyFill="1" applyBorder="1" applyAlignment="1" applyProtection="1">
      <alignment horizontal="center" vertical="center" wrapText="1"/>
    </xf>
    <xf numFmtId="2" fontId="8" fillId="4" borderId="29" xfId="1" applyNumberFormat="1"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12" fillId="0" borderId="28" xfId="0" applyFont="1" applyFill="1" applyBorder="1" applyAlignment="1" applyProtection="1">
      <alignment horizontal="justify" vertical="center" wrapText="1"/>
    </xf>
    <xf numFmtId="0" fontId="12" fillId="0" borderId="29" xfId="0" applyFont="1" applyFill="1" applyBorder="1" applyAlignment="1" applyProtection="1">
      <alignment horizontal="center" vertical="center" wrapText="1"/>
    </xf>
    <xf numFmtId="0" fontId="12" fillId="0" borderId="30" xfId="0" applyFont="1" applyFill="1" applyBorder="1" applyAlignment="1" applyProtection="1">
      <alignment horizontal="center" vertical="center" wrapText="1"/>
    </xf>
    <xf numFmtId="0" fontId="12" fillId="0" borderId="19" xfId="0" applyFont="1" applyFill="1" applyBorder="1" applyAlignment="1" applyProtection="1">
      <alignment vertical="center" wrapText="1"/>
      <protection locked="0"/>
    </xf>
    <xf numFmtId="0" fontId="8" fillId="4" borderId="20" xfId="4" applyFont="1" applyFill="1" applyBorder="1" applyAlignment="1" applyProtection="1">
      <alignment horizontal="center" vertical="center" wrapText="1"/>
    </xf>
    <xf numFmtId="0" fontId="8" fillId="5" borderId="34" xfId="5" applyFont="1" applyFill="1" applyBorder="1" applyAlignment="1" applyProtection="1">
      <alignment horizontal="center" vertical="center" wrapText="1"/>
      <protection locked="0"/>
    </xf>
    <xf numFmtId="0" fontId="8" fillId="5" borderId="4" xfId="5" applyFont="1" applyFill="1" applyBorder="1" applyAlignment="1" applyProtection="1">
      <alignment horizontal="center" vertical="center" wrapText="1"/>
      <protection locked="0"/>
    </xf>
    <xf numFmtId="0" fontId="12" fillId="4" borderId="33" xfId="5" applyFont="1" applyFill="1" applyBorder="1" applyAlignment="1" applyProtection="1">
      <alignment horizontal="center" vertical="center" wrapText="1"/>
      <protection locked="0"/>
    </xf>
    <xf numFmtId="0" fontId="12" fillId="0" borderId="34" xfId="4" applyFont="1" applyFill="1" applyBorder="1" applyAlignment="1" applyProtection="1">
      <alignment horizontal="center" vertical="center" wrapText="1"/>
      <protection locked="0"/>
    </xf>
    <xf numFmtId="0" fontId="8" fillId="5" borderId="33" xfId="4" applyFont="1" applyFill="1" applyBorder="1" applyAlignment="1" applyProtection="1">
      <alignment horizontal="center" vertical="center" wrapText="1"/>
      <protection locked="0"/>
    </xf>
    <xf numFmtId="0" fontId="8" fillId="5" borderId="5" xfId="4" applyFont="1" applyFill="1" applyBorder="1" applyAlignment="1" applyProtection="1">
      <alignment horizontal="center" vertical="center" wrapText="1"/>
      <protection locked="0"/>
    </xf>
    <xf numFmtId="0" fontId="8" fillId="5" borderId="34" xfId="4"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xf>
    <xf numFmtId="0" fontId="8" fillId="5" borderId="4" xfId="4"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xf>
    <xf numFmtId="0" fontId="8" fillId="0" borderId="33" xfId="0" applyFont="1" applyFill="1" applyBorder="1" applyAlignment="1" applyProtection="1">
      <alignment horizontal="center" vertical="center" wrapText="1"/>
    </xf>
    <xf numFmtId="0" fontId="8" fillId="5" borderId="4" xfId="4" applyFont="1" applyFill="1" applyBorder="1" applyAlignment="1" applyProtection="1">
      <alignment horizontal="center" vertical="center" wrapText="1"/>
    </xf>
    <xf numFmtId="0" fontId="8" fillId="4" borderId="4" xfId="4" applyFont="1" applyFill="1" applyBorder="1" applyAlignment="1" applyProtection="1">
      <alignment horizontal="center" vertical="center" wrapText="1"/>
    </xf>
    <xf numFmtId="2" fontId="8" fillId="4" borderId="4" xfId="1" applyNumberFormat="1" applyFont="1" applyFill="1" applyBorder="1" applyAlignment="1" applyProtection="1">
      <alignment horizontal="center" vertical="center" wrapText="1"/>
    </xf>
    <xf numFmtId="9" fontId="8" fillId="4" borderId="33" xfId="2" applyFont="1" applyFill="1" applyBorder="1" applyAlignment="1" applyProtection="1">
      <alignment horizontal="center" vertical="center" wrapText="1"/>
    </xf>
    <xf numFmtId="0" fontId="12" fillId="0" borderId="34" xfId="0" applyFont="1" applyFill="1" applyBorder="1" applyAlignment="1" applyProtection="1">
      <alignment horizontal="justify" vertical="center" wrapText="1"/>
    </xf>
    <xf numFmtId="0" fontId="12" fillId="0" borderId="25"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center" wrapText="1"/>
    </xf>
    <xf numFmtId="0" fontId="12" fillId="0" borderId="24" xfId="0" applyFont="1" applyFill="1" applyBorder="1" applyAlignment="1" applyProtection="1">
      <alignment horizontal="justify" vertical="center" wrapText="1"/>
    </xf>
    <xf numFmtId="0" fontId="12" fillId="4" borderId="34" xfId="0" applyFont="1" applyFill="1" applyBorder="1" applyAlignment="1" applyProtection="1">
      <alignment horizontal="center" vertical="center" wrapText="1"/>
      <protection locked="0"/>
    </xf>
    <xf numFmtId="0" fontId="12" fillId="0" borderId="4" xfId="4"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xf>
    <xf numFmtId="0" fontId="12" fillId="0" borderId="33" xfId="0" applyFont="1" applyFill="1" applyBorder="1" applyAlignment="1" applyProtection="1">
      <alignment horizontal="center" vertical="center" wrapText="1"/>
    </xf>
    <xf numFmtId="0" fontId="12" fillId="0" borderId="20" xfId="0" applyFont="1" applyFill="1" applyBorder="1" applyAlignment="1" applyProtection="1">
      <alignment vertical="center" wrapText="1"/>
      <protection locked="0"/>
    </xf>
    <xf numFmtId="0" fontId="12" fillId="0" borderId="34" xfId="0" applyFont="1" applyFill="1" applyBorder="1" applyAlignment="1" applyProtection="1">
      <alignment horizontal="center" vertical="center" wrapText="1"/>
    </xf>
    <xf numFmtId="0" fontId="12" fillId="0" borderId="20" xfId="0" applyFont="1" applyFill="1" applyBorder="1" applyAlignment="1" applyProtection="1">
      <alignment horizontal="left" vertical="center" wrapText="1"/>
      <protection locked="0"/>
    </xf>
    <xf numFmtId="0" fontId="8" fillId="0" borderId="34" xfId="0"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protection locked="0"/>
    </xf>
    <xf numFmtId="0" fontId="12" fillId="4" borderId="51" xfId="4" applyFont="1" applyFill="1" applyBorder="1" applyAlignment="1" applyProtection="1">
      <alignment horizontal="center" vertical="center" wrapText="1"/>
      <protection locked="0"/>
    </xf>
    <xf numFmtId="0" fontId="12" fillId="4" borderId="38" xfId="4" applyFont="1" applyFill="1" applyBorder="1" applyAlignment="1" applyProtection="1">
      <alignment horizontal="center" vertical="center" wrapText="1"/>
      <protection locked="0"/>
    </xf>
    <xf numFmtId="0" fontId="8" fillId="4" borderId="59" xfId="4" applyFont="1" applyFill="1" applyBorder="1" applyAlignment="1" applyProtection="1">
      <alignment horizontal="center" vertical="center" wrapText="1"/>
    </xf>
    <xf numFmtId="0" fontId="8" fillId="5" borderId="55" xfId="5" applyFont="1" applyFill="1" applyBorder="1" applyAlignment="1" applyProtection="1">
      <alignment horizontal="center" vertical="center" wrapText="1"/>
      <protection locked="0"/>
    </xf>
    <xf numFmtId="0" fontId="8" fillId="5" borderId="56" xfId="5" applyFont="1" applyFill="1" applyBorder="1" applyAlignment="1" applyProtection="1">
      <alignment horizontal="center" vertical="center" wrapText="1"/>
      <protection locked="0"/>
    </xf>
    <xf numFmtId="0" fontId="12" fillId="4" borderId="58" xfId="5" applyFont="1" applyFill="1" applyBorder="1" applyAlignment="1" applyProtection="1">
      <alignment horizontal="center" vertical="center" wrapText="1"/>
      <protection locked="0"/>
    </xf>
    <xf numFmtId="0" fontId="12" fillId="0" borderId="55" xfId="4" applyFont="1" applyFill="1" applyBorder="1" applyAlignment="1" applyProtection="1">
      <alignment horizontal="center" vertical="center" wrapText="1"/>
      <protection locked="0"/>
    </xf>
    <xf numFmtId="0" fontId="12" fillId="0" borderId="56" xfId="4" applyFont="1" applyFill="1" applyBorder="1" applyAlignment="1" applyProtection="1">
      <alignment horizontal="center" vertical="center" wrapText="1"/>
      <protection locked="0"/>
    </xf>
    <xf numFmtId="0" fontId="8" fillId="5" borderId="58" xfId="4" applyFont="1" applyFill="1" applyBorder="1" applyAlignment="1" applyProtection="1">
      <alignment horizontal="center" vertical="center" wrapText="1"/>
      <protection locked="0"/>
    </xf>
    <xf numFmtId="0" fontId="8" fillId="5" borderId="60" xfId="4" applyFont="1" applyFill="1" applyBorder="1" applyAlignment="1" applyProtection="1">
      <alignment horizontal="center" vertical="center" wrapText="1"/>
      <protection locked="0"/>
    </xf>
    <xf numFmtId="0" fontId="8" fillId="5" borderId="55" xfId="4" applyFont="1" applyFill="1" applyBorder="1" applyAlignment="1" applyProtection="1">
      <alignment horizontal="center" vertical="center" wrapText="1"/>
      <protection locked="0"/>
    </xf>
    <xf numFmtId="0" fontId="12" fillId="4" borderId="56" xfId="0" applyFont="1" applyFill="1" applyBorder="1" applyAlignment="1" applyProtection="1">
      <alignment horizontal="center" vertical="center" wrapText="1"/>
    </xf>
    <xf numFmtId="0" fontId="8" fillId="5" borderId="56" xfId="4" applyFont="1" applyFill="1" applyBorder="1" applyAlignment="1" applyProtection="1">
      <alignment horizontal="center" vertical="center" wrapText="1"/>
      <protection locked="0"/>
    </xf>
    <xf numFmtId="0" fontId="8" fillId="0" borderId="56" xfId="0" applyFont="1" applyFill="1" applyBorder="1" applyAlignment="1" applyProtection="1">
      <alignment horizontal="center" vertical="center" wrapText="1"/>
    </xf>
    <xf numFmtId="0" fontId="8" fillId="0" borderId="58" xfId="0" applyFont="1" applyFill="1" applyBorder="1" applyAlignment="1" applyProtection="1">
      <alignment horizontal="center" vertical="center" wrapText="1"/>
    </xf>
    <xf numFmtId="0" fontId="8" fillId="5" borderId="56" xfId="4" applyFont="1" applyFill="1" applyBorder="1" applyAlignment="1" applyProtection="1">
      <alignment horizontal="center" vertical="center" wrapText="1"/>
    </xf>
    <xf numFmtId="0" fontId="8" fillId="4" borderId="56" xfId="4" applyFont="1" applyFill="1" applyBorder="1" applyAlignment="1" applyProtection="1">
      <alignment horizontal="center" vertical="center" wrapText="1"/>
    </xf>
    <xf numFmtId="2" fontId="8" fillId="4" borderId="56" xfId="1" applyNumberFormat="1" applyFont="1" applyFill="1" applyBorder="1" applyAlignment="1" applyProtection="1">
      <alignment horizontal="center" vertical="center" wrapText="1"/>
    </xf>
    <xf numFmtId="9" fontId="8" fillId="4" borderId="58" xfId="2" applyFont="1" applyFill="1" applyBorder="1" applyAlignment="1" applyProtection="1">
      <alignment horizontal="center" vertical="center" wrapText="1"/>
    </xf>
    <xf numFmtId="0" fontId="8" fillId="0" borderId="55" xfId="0" applyFont="1" applyFill="1" applyBorder="1" applyAlignment="1" applyProtection="1">
      <alignment horizontal="center" vertical="center" wrapText="1"/>
    </xf>
    <xf numFmtId="0" fontId="12" fillId="0" borderId="58" xfId="0" applyFont="1" applyFill="1" applyBorder="1" applyAlignment="1" applyProtection="1">
      <alignment horizontal="center" vertical="center" wrapText="1"/>
    </xf>
    <xf numFmtId="0" fontId="12" fillId="0" borderId="59" xfId="0" applyFont="1" applyFill="1" applyBorder="1" applyAlignment="1" applyProtection="1">
      <alignment horizontal="center" vertical="center" wrapText="1"/>
      <protection locked="0"/>
    </xf>
    <xf numFmtId="0" fontId="0" fillId="4" borderId="0" xfId="0" applyFill="1" applyAlignment="1" applyProtection="1">
      <alignment horizontal="center" vertical="center" wrapText="1"/>
    </xf>
    <xf numFmtId="0" fontId="0" fillId="4" borderId="0" xfId="0" applyFill="1" applyBorder="1" applyAlignment="1" applyProtection="1">
      <alignment horizontal="center" vertical="center" wrapText="1"/>
    </xf>
    <xf numFmtId="0" fontId="14" fillId="4" borderId="0" xfId="0" applyFont="1" applyFill="1" applyAlignment="1" applyProtection="1">
      <alignment horizontal="center" vertical="center" wrapText="1"/>
    </xf>
    <xf numFmtId="14" fontId="12" fillId="0" borderId="33" xfId="0" applyNumberFormat="1" applyFont="1" applyFill="1" applyBorder="1" applyAlignment="1" applyProtection="1">
      <alignment horizontal="center" vertical="center" wrapText="1"/>
    </xf>
    <xf numFmtId="0" fontId="12" fillId="4" borderId="0" xfId="0" applyFont="1" applyFill="1" applyAlignment="1" applyProtection="1">
      <alignment horizontal="center" vertical="center" wrapText="1"/>
      <protection locked="0"/>
    </xf>
    <xf numFmtId="0" fontId="12" fillId="4" borderId="34"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6" fillId="0" borderId="4" xfId="0" applyFont="1" applyFill="1" applyBorder="1" applyAlignment="1" applyProtection="1">
      <alignment horizontal="center" vertical="center" wrapText="1"/>
    </xf>
    <xf numFmtId="0" fontId="15" fillId="0" borderId="33" xfId="0" applyFont="1" applyFill="1" applyBorder="1" applyAlignment="1" applyProtection="1">
      <alignment horizontal="center" vertical="center" wrapText="1"/>
    </xf>
    <xf numFmtId="0" fontId="15" fillId="0" borderId="20"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xf>
    <xf numFmtId="0" fontId="11" fillId="3" borderId="40"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6" fillId="2" borderId="12" xfId="3" applyFont="1" applyFill="1" applyBorder="1" applyAlignment="1" applyProtection="1">
      <alignment horizontal="center" vertical="center" wrapText="1"/>
    </xf>
    <xf numFmtId="2" fontId="17" fillId="4" borderId="4" xfId="1" applyNumberFormat="1" applyFont="1" applyFill="1" applyBorder="1" applyAlignment="1" applyProtection="1">
      <alignment horizontal="center" vertical="center" wrapText="1"/>
    </xf>
    <xf numFmtId="165" fontId="0" fillId="4" borderId="0" xfId="1" applyNumberFormat="1" applyFont="1" applyFill="1" applyAlignment="1" applyProtection="1">
      <alignment horizontal="center" vertical="center" wrapText="1"/>
    </xf>
    <xf numFmtId="0" fontId="12" fillId="0" borderId="33" xfId="0" applyFont="1" applyFill="1" applyBorder="1" applyAlignment="1" applyProtection="1">
      <alignment horizontal="center" vertical="center" wrapText="1"/>
      <protection locked="0"/>
    </xf>
    <xf numFmtId="165" fontId="1" fillId="4" borderId="0" xfId="1" applyNumberFormat="1" applyFont="1" applyFill="1" applyAlignment="1" applyProtection="1">
      <alignment horizontal="center" vertical="center" wrapText="1"/>
    </xf>
    <xf numFmtId="14" fontId="12" fillId="0" borderId="30" xfId="0" applyNumberFormat="1" applyFont="1" applyFill="1" applyBorder="1" applyAlignment="1" applyProtection="1">
      <alignment horizontal="center" vertical="center" wrapText="1"/>
    </xf>
    <xf numFmtId="0" fontId="12" fillId="0" borderId="25" xfId="4" applyFont="1" applyFill="1" applyBorder="1" applyAlignment="1" applyProtection="1">
      <alignment horizontal="center" vertical="center" wrapText="1"/>
      <protection locked="0"/>
    </xf>
    <xf numFmtId="0" fontId="8" fillId="4" borderId="67" xfId="4" applyFont="1" applyFill="1" applyBorder="1" applyAlignment="1" applyProtection="1">
      <alignment horizontal="center" vertical="center" wrapText="1"/>
    </xf>
    <xf numFmtId="0" fontId="8" fillId="5" borderId="24" xfId="5" applyFont="1" applyFill="1" applyBorder="1" applyAlignment="1" applyProtection="1">
      <alignment horizontal="center" vertical="center" wrapText="1"/>
      <protection locked="0"/>
    </xf>
    <xf numFmtId="0" fontId="8" fillId="5" borderId="25" xfId="5" applyFont="1" applyFill="1" applyBorder="1" applyAlignment="1" applyProtection="1">
      <alignment horizontal="center" vertical="center" wrapText="1"/>
      <protection locked="0"/>
    </xf>
    <xf numFmtId="0" fontId="12" fillId="4" borderId="23" xfId="5" applyFont="1" applyFill="1" applyBorder="1" applyAlignment="1" applyProtection="1">
      <alignment horizontal="center" vertical="center" wrapText="1"/>
      <protection locked="0"/>
    </xf>
    <xf numFmtId="0" fontId="12" fillId="0" borderId="24" xfId="4" applyFont="1" applyFill="1" applyBorder="1" applyAlignment="1" applyProtection="1">
      <alignment horizontal="center" vertical="center" wrapText="1"/>
      <protection locked="0"/>
    </xf>
    <xf numFmtId="0" fontId="8" fillId="5" borderId="23" xfId="4" applyFont="1" applyFill="1" applyBorder="1" applyAlignment="1" applyProtection="1">
      <alignment horizontal="center" vertical="center" wrapText="1"/>
      <protection locked="0"/>
    </xf>
    <xf numFmtId="0" fontId="8" fillId="5" borderId="9" xfId="4" applyFont="1" applyFill="1" applyBorder="1" applyAlignment="1" applyProtection="1">
      <alignment horizontal="center" vertical="center" wrapText="1"/>
      <protection locked="0"/>
    </xf>
    <xf numFmtId="0" fontId="8" fillId="5" borderId="24" xfId="4" applyFont="1" applyFill="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xf>
    <xf numFmtId="0" fontId="8" fillId="5" borderId="25" xfId="4"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xf>
    <xf numFmtId="0" fontId="8" fillId="0" borderId="23" xfId="0" applyFont="1" applyFill="1" applyBorder="1" applyAlignment="1" applyProtection="1">
      <alignment horizontal="center" vertical="center" wrapText="1"/>
    </xf>
    <xf numFmtId="0" fontId="8" fillId="5" borderId="25" xfId="4" applyFont="1" applyFill="1" applyBorder="1" applyAlignment="1" applyProtection="1">
      <alignment horizontal="center" vertical="center" wrapText="1"/>
    </xf>
    <xf numFmtId="0" fontId="8" fillId="4" borderId="25" xfId="4" applyFont="1" applyFill="1" applyBorder="1" applyAlignment="1" applyProtection="1">
      <alignment horizontal="center" vertical="center" wrapText="1"/>
    </xf>
    <xf numFmtId="2" fontId="8" fillId="4" borderId="25" xfId="1" applyNumberFormat="1" applyFont="1" applyFill="1" applyBorder="1" applyAlignment="1" applyProtection="1">
      <alignment horizontal="center" vertical="center" wrapText="1"/>
    </xf>
    <xf numFmtId="9" fontId="8" fillId="4" borderId="23" xfId="2" applyFont="1" applyFill="1" applyBorder="1" applyAlignment="1" applyProtection="1">
      <alignment horizontal="center" vertical="center" wrapText="1"/>
    </xf>
    <xf numFmtId="0" fontId="8" fillId="0" borderId="24" xfId="0" applyFont="1" applyFill="1" applyBorder="1" applyAlignment="1" applyProtection="1">
      <alignment horizontal="center" vertical="center" wrapText="1"/>
    </xf>
    <xf numFmtId="0" fontId="12" fillId="0" borderId="67" xfId="0" applyFont="1" applyFill="1" applyBorder="1" applyAlignment="1" applyProtection="1">
      <alignment horizontal="center" vertical="center" wrapText="1"/>
      <protection locked="0"/>
    </xf>
    <xf numFmtId="0" fontId="18" fillId="0" borderId="34" xfId="4" applyFont="1" applyFill="1" applyBorder="1" applyAlignment="1" applyProtection="1">
      <alignment horizontal="center" vertical="center" wrapText="1"/>
      <protection locked="0"/>
    </xf>
    <xf numFmtId="0" fontId="18" fillId="0" borderId="4" xfId="4" applyFont="1" applyFill="1" applyBorder="1" applyAlignment="1" applyProtection="1">
      <alignment horizontal="center" vertical="center" wrapText="1"/>
      <protection locked="0"/>
    </xf>
    <xf numFmtId="14" fontId="12" fillId="0" borderId="58" xfId="0" applyNumberFormat="1" applyFont="1" applyFill="1" applyBorder="1" applyAlignment="1" applyProtection="1">
      <alignment horizontal="center" vertical="center" wrapText="1"/>
    </xf>
    <xf numFmtId="0" fontId="12" fillId="0" borderId="38" xfId="4" applyFont="1" applyFill="1" applyBorder="1" applyAlignment="1" applyProtection="1">
      <alignment horizontal="center" vertical="center" wrapText="1"/>
      <protection locked="0"/>
    </xf>
    <xf numFmtId="0" fontId="12" fillId="0" borderId="20" xfId="0" applyFont="1" applyFill="1" applyBorder="1" applyAlignment="1" applyProtection="1">
      <alignment horizontal="justify" vertical="center" wrapText="1"/>
      <protection locked="0"/>
    </xf>
    <xf numFmtId="0" fontId="12" fillId="4" borderId="38" xfId="0" applyFont="1" applyFill="1" applyBorder="1" applyAlignment="1" applyProtection="1">
      <alignment horizontal="center" vertical="center" wrapText="1"/>
    </xf>
    <xf numFmtId="0" fontId="22" fillId="0" borderId="38" xfId="0" applyFont="1" applyBorder="1" applyAlignment="1">
      <alignment horizontal="center" vertical="center" wrapText="1"/>
    </xf>
    <xf numFmtId="0" fontId="6" fillId="2" borderId="12" xfId="3"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40" xfId="0" applyFont="1" applyFill="1" applyBorder="1" applyAlignment="1" applyProtection="1">
      <alignment horizontal="center" vertical="center" wrapText="1"/>
    </xf>
    <xf numFmtId="14" fontId="12" fillId="0" borderId="23" xfId="0" applyNumberFormat="1" applyFont="1" applyFill="1" applyBorder="1" applyAlignment="1" applyProtection="1">
      <alignment horizontal="center" vertical="center" wrapText="1"/>
    </xf>
    <xf numFmtId="0" fontId="12" fillId="0" borderId="63" xfId="0" applyFont="1" applyFill="1" applyBorder="1" applyAlignment="1" applyProtection="1">
      <alignment horizontal="center" vertical="center" wrapText="1"/>
    </xf>
    <xf numFmtId="0" fontId="12" fillId="0" borderId="58"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justify" vertical="center" wrapText="1"/>
      <protection locked="0"/>
    </xf>
    <xf numFmtId="0" fontId="8" fillId="0" borderId="54" xfId="0" applyFont="1" applyFill="1" applyBorder="1" applyAlignment="1" applyProtection="1">
      <alignment horizontal="center" vertical="center" wrapText="1"/>
    </xf>
    <xf numFmtId="0" fontId="12" fillId="4" borderId="60" xfId="4" applyFont="1" applyFill="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1" fillId="3" borderId="39" xfId="0" applyFont="1" applyFill="1" applyBorder="1" applyAlignment="1" applyProtection="1">
      <alignment horizontal="center" vertical="center" wrapText="1"/>
    </xf>
    <xf numFmtId="0" fontId="11" fillId="3" borderId="40"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6" fillId="2" borderId="12" xfId="3"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23" fillId="0" borderId="0" xfId="0" applyFont="1" applyAlignment="1" applyProtection="1">
      <alignment horizontal="center" vertical="center" wrapText="1"/>
    </xf>
    <xf numFmtId="0" fontId="11" fillId="0" borderId="5" xfId="3" applyFont="1" applyFill="1" applyBorder="1" applyAlignment="1" applyProtection="1">
      <alignment vertical="center" wrapText="1"/>
    </xf>
    <xf numFmtId="0" fontId="11" fillId="0" borderId="5" xfId="0" applyFont="1" applyBorder="1" applyAlignment="1" applyProtection="1">
      <alignment vertical="center" wrapText="1"/>
    </xf>
    <xf numFmtId="0" fontId="11" fillId="0" borderId="0" xfId="0" applyFont="1" applyAlignment="1" applyProtection="1">
      <alignment horizontal="center" vertical="center" wrapText="1"/>
    </xf>
    <xf numFmtId="0" fontId="11" fillId="5" borderId="29" xfId="5" applyFont="1" applyFill="1" applyBorder="1" applyAlignment="1" applyProtection="1">
      <alignment horizontal="center" vertical="center" wrapText="1"/>
      <protection locked="0"/>
    </xf>
    <xf numFmtId="0" fontId="9" fillId="0" borderId="28" xfId="4" applyFont="1" applyFill="1" applyBorder="1" applyAlignment="1" applyProtection="1">
      <alignment horizontal="center" vertical="center" wrapText="1"/>
      <protection locked="0"/>
    </xf>
    <xf numFmtId="0" fontId="9" fillId="0" borderId="29" xfId="4" applyFont="1" applyFill="1" applyBorder="1" applyAlignment="1" applyProtection="1">
      <alignment horizontal="center" vertical="center" wrapText="1"/>
      <protection locked="0"/>
    </xf>
    <xf numFmtId="0" fontId="11" fillId="5" borderId="28" xfId="4" applyFont="1" applyFill="1" applyBorder="1" applyAlignment="1" applyProtection="1">
      <alignment horizontal="center" vertical="center" wrapText="1"/>
      <protection locked="0"/>
    </xf>
    <xf numFmtId="0" fontId="11" fillId="5" borderId="29" xfId="4" applyFont="1" applyFill="1" applyBorder="1" applyAlignment="1" applyProtection="1">
      <alignment horizontal="center" vertical="center" wrapText="1"/>
      <protection locked="0"/>
    </xf>
    <xf numFmtId="0" fontId="9" fillId="4" borderId="29" xfId="0" applyFont="1" applyFill="1" applyBorder="1" applyAlignment="1" applyProtection="1">
      <alignment horizontal="center" vertical="center" wrapText="1"/>
    </xf>
    <xf numFmtId="0" fontId="11" fillId="0" borderId="29" xfId="0" applyFont="1" applyFill="1" applyBorder="1" applyAlignment="1" applyProtection="1">
      <alignment horizontal="center" vertical="center" wrapText="1"/>
    </xf>
    <xf numFmtId="0" fontId="11" fillId="0" borderId="30" xfId="0" applyFont="1" applyFill="1" applyBorder="1" applyAlignment="1" applyProtection="1">
      <alignment horizontal="center" vertical="center" wrapText="1"/>
    </xf>
    <xf numFmtId="0" fontId="11" fillId="5" borderId="29" xfId="4" applyFont="1" applyFill="1" applyBorder="1" applyAlignment="1" applyProtection="1">
      <alignment horizontal="center" vertical="center" wrapText="1"/>
    </xf>
    <xf numFmtId="0" fontId="11" fillId="4" borderId="29" xfId="4" applyFont="1" applyFill="1" applyBorder="1" applyAlignment="1" applyProtection="1">
      <alignment horizontal="center" vertical="center" wrapText="1"/>
    </xf>
    <xf numFmtId="2" fontId="11" fillId="4" borderId="29" xfId="1" applyNumberFormat="1" applyFont="1" applyFill="1" applyBorder="1" applyAlignment="1" applyProtection="1">
      <alignment horizontal="center" vertical="center" wrapText="1"/>
    </xf>
    <xf numFmtId="0" fontId="9" fillId="0" borderId="28" xfId="0" applyFont="1" applyFill="1" applyBorder="1" applyAlignment="1" applyProtection="1">
      <alignment horizontal="justify" vertical="center" wrapText="1"/>
    </xf>
    <xf numFmtId="0" fontId="9" fillId="0" borderId="29" xfId="0" applyFont="1" applyFill="1" applyBorder="1" applyAlignment="1" applyProtection="1">
      <alignment horizontal="center" vertical="center" wrapText="1"/>
    </xf>
    <xf numFmtId="0" fontId="9" fillId="0" borderId="30" xfId="0" applyFont="1" applyFill="1" applyBorder="1" applyAlignment="1" applyProtection="1">
      <alignment vertical="center" wrapText="1"/>
      <protection locked="0"/>
    </xf>
    <xf numFmtId="0" fontId="11" fillId="5" borderId="4" xfId="5" applyFont="1" applyFill="1" applyBorder="1" applyAlignment="1" applyProtection="1">
      <alignment horizontal="center" vertical="center" wrapText="1"/>
      <protection locked="0"/>
    </xf>
    <xf numFmtId="0" fontId="9" fillId="0" borderId="34" xfId="4" applyFont="1" applyFill="1" applyBorder="1" applyAlignment="1" applyProtection="1">
      <alignment horizontal="center" vertical="center" wrapText="1"/>
      <protection locked="0"/>
    </xf>
    <xf numFmtId="0" fontId="9" fillId="0" borderId="4" xfId="4" applyFont="1" applyFill="1" applyBorder="1" applyAlignment="1" applyProtection="1">
      <alignment horizontal="center" vertical="center" wrapText="1"/>
      <protection locked="0"/>
    </xf>
    <xf numFmtId="0" fontId="11" fillId="5" borderId="34" xfId="4" applyFont="1" applyFill="1" applyBorder="1" applyAlignment="1" applyProtection="1">
      <alignment horizontal="center" vertical="center" wrapText="1"/>
      <protection locked="0"/>
    </xf>
    <xf numFmtId="0" fontId="11" fillId="5" borderId="4" xfId="4"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1" fillId="5" borderId="4" xfId="4" applyFont="1" applyFill="1" applyBorder="1" applyAlignment="1" applyProtection="1">
      <alignment horizontal="center" vertical="center" wrapText="1"/>
    </xf>
    <xf numFmtId="0" fontId="11" fillId="4" borderId="4" xfId="4" applyFont="1" applyFill="1" applyBorder="1" applyAlignment="1" applyProtection="1">
      <alignment horizontal="center" vertical="center" wrapText="1"/>
    </xf>
    <xf numFmtId="2" fontId="11" fillId="4" borderId="4" xfId="1" applyNumberFormat="1" applyFont="1" applyFill="1" applyBorder="1" applyAlignment="1" applyProtection="1">
      <alignment horizontal="center" vertical="center" wrapText="1"/>
    </xf>
    <xf numFmtId="0" fontId="9" fillId="0" borderId="34" xfId="0" applyFont="1" applyFill="1" applyBorder="1" applyAlignment="1" applyProtection="1">
      <alignment horizontal="justify" vertical="center" wrapText="1"/>
    </xf>
    <xf numFmtId="0" fontId="9" fillId="0" borderId="4" xfId="0" applyFont="1" applyFill="1" applyBorder="1" applyAlignment="1" applyProtection="1">
      <alignment horizontal="center" vertical="center" wrapText="1"/>
    </xf>
    <xf numFmtId="0" fontId="9" fillId="0" borderId="33" xfId="0" applyFont="1" applyFill="1" applyBorder="1" applyAlignment="1" applyProtection="1">
      <alignment horizontal="justify" vertical="center" wrapText="1"/>
    </xf>
    <xf numFmtId="0" fontId="9" fillId="4" borderId="34" xfId="0" applyFont="1" applyFill="1" applyBorder="1" applyAlignment="1" applyProtection="1">
      <alignment horizontal="center" vertical="center" wrapText="1"/>
      <protection locked="0"/>
    </xf>
    <xf numFmtId="0" fontId="9" fillId="0" borderId="33" xfId="0" applyFont="1" applyFill="1" applyBorder="1" applyAlignment="1" applyProtection="1">
      <alignment vertical="center" wrapText="1"/>
      <protection locked="0"/>
    </xf>
    <xf numFmtId="0" fontId="9" fillId="0" borderId="34" xfId="0" applyFont="1" applyFill="1" applyBorder="1" applyAlignment="1" applyProtection="1">
      <alignment horizontal="center" vertical="center" wrapText="1"/>
    </xf>
    <xf numFmtId="0" fontId="9" fillId="0" borderId="33" xfId="0" applyFont="1" applyFill="1" applyBorder="1" applyAlignment="1" applyProtection="1">
      <alignment horizontal="left" vertical="center" wrapText="1"/>
      <protection locked="0"/>
    </xf>
    <xf numFmtId="0" fontId="9" fillId="0" borderId="33" xfId="0" applyFont="1" applyFill="1" applyBorder="1" applyAlignment="1" applyProtection="1">
      <alignment horizontal="center" vertical="center" wrapText="1"/>
      <protection locked="0"/>
    </xf>
    <xf numFmtId="14" fontId="9" fillId="0" borderId="4" xfId="0" applyNumberFormat="1" applyFont="1" applyFill="1" applyBorder="1" applyAlignment="1" applyProtection="1">
      <alignment horizontal="center" vertical="center" wrapText="1"/>
    </xf>
    <xf numFmtId="0" fontId="9" fillId="4" borderId="34" xfId="0" applyFont="1" applyFill="1" applyBorder="1" applyAlignment="1" applyProtection="1">
      <alignment horizontal="center" vertical="center" wrapText="1"/>
    </xf>
    <xf numFmtId="0" fontId="9" fillId="6" borderId="34" xfId="0" applyFont="1" applyFill="1" applyBorder="1" applyAlignment="1" applyProtection="1">
      <alignment horizontal="center" vertical="center" wrapText="1"/>
      <protection locked="0"/>
    </xf>
    <xf numFmtId="0" fontId="9" fillId="6" borderId="4" xfId="4" applyFont="1" applyFill="1" applyBorder="1" applyAlignment="1" applyProtection="1">
      <alignment horizontal="center" vertical="center" wrapText="1"/>
      <protection locked="0"/>
    </xf>
    <xf numFmtId="15" fontId="9" fillId="0" borderId="4" xfId="0" applyNumberFormat="1" applyFont="1" applyFill="1" applyBorder="1" applyAlignment="1" applyProtection="1">
      <alignment horizontal="center" vertical="center" wrapText="1"/>
    </xf>
    <xf numFmtId="0" fontId="9" fillId="0" borderId="34" xfId="0" applyFont="1" applyFill="1" applyBorder="1" applyAlignment="1" applyProtection="1">
      <alignment horizontal="left" vertical="center" wrapText="1"/>
    </xf>
    <xf numFmtId="0" fontId="9" fillId="0" borderId="4" xfId="0" applyFont="1" applyFill="1" applyBorder="1" applyAlignment="1" applyProtection="1">
      <alignment horizontal="left" vertical="center" wrapText="1"/>
      <protection locked="0"/>
    </xf>
    <xf numFmtId="0" fontId="9" fillId="4" borderId="34" xfId="5" applyFont="1" applyFill="1" applyBorder="1" applyAlignment="1" applyProtection="1">
      <alignment horizontal="center" vertical="center" wrapText="1"/>
      <protection locked="0"/>
    </xf>
    <xf numFmtId="0" fontId="9" fillId="0" borderId="34" xfId="0" applyFont="1" applyFill="1" applyBorder="1" applyAlignment="1" applyProtection="1">
      <alignment horizontal="left" vertical="center" wrapText="1"/>
      <protection locked="0"/>
    </xf>
    <xf numFmtId="0" fontId="9" fillId="0" borderId="34" xfId="0" applyFont="1" applyFill="1" applyBorder="1" applyAlignment="1" applyProtection="1">
      <alignment vertical="center" wrapText="1"/>
      <protection locked="0"/>
    </xf>
    <xf numFmtId="0" fontId="9" fillId="0" borderId="34"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xf>
    <xf numFmtId="0" fontId="9" fillId="0" borderId="33" xfId="0" applyFont="1" applyBorder="1" applyAlignment="1" applyProtection="1">
      <alignment vertical="center" wrapText="1"/>
      <protection locked="0"/>
    </xf>
    <xf numFmtId="0" fontId="9" fillId="0" borderId="4" xfId="0" applyFont="1" applyFill="1" applyBorder="1" applyAlignment="1" applyProtection="1">
      <alignment horizontal="justify" vertical="center" wrapText="1"/>
      <protection locked="0"/>
    </xf>
    <xf numFmtId="0" fontId="9" fillId="0" borderId="33" xfId="0" applyFont="1" applyFill="1" applyBorder="1" applyAlignment="1" applyProtection="1">
      <alignment horizontal="justify" vertical="center" wrapText="1"/>
      <protection locked="0"/>
    </xf>
    <xf numFmtId="0" fontId="9" fillId="0" borderId="34"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1" fillId="5" borderId="56" xfId="5" applyFont="1" applyFill="1" applyBorder="1" applyAlignment="1" applyProtection="1">
      <alignment horizontal="center" vertical="center" wrapText="1"/>
      <protection locked="0"/>
    </xf>
    <xf numFmtId="0" fontId="9" fillId="0" borderId="55" xfId="4" applyFont="1" applyFill="1" applyBorder="1" applyAlignment="1" applyProtection="1">
      <alignment horizontal="center" vertical="center" wrapText="1"/>
      <protection locked="0"/>
    </xf>
    <xf numFmtId="0" fontId="9" fillId="0" borderId="56" xfId="4" applyFont="1" applyFill="1" applyBorder="1" applyAlignment="1" applyProtection="1">
      <alignment horizontal="center" vertical="center" wrapText="1"/>
      <protection locked="0"/>
    </xf>
    <xf numFmtId="0" fontId="11" fillId="5" borderId="55" xfId="4" applyFont="1" applyFill="1" applyBorder="1" applyAlignment="1" applyProtection="1">
      <alignment horizontal="center" vertical="center" wrapText="1"/>
      <protection locked="0"/>
    </xf>
    <xf numFmtId="0" fontId="11" fillId="5" borderId="56" xfId="4" applyFont="1" applyFill="1" applyBorder="1" applyAlignment="1" applyProtection="1">
      <alignment horizontal="center" vertical="center" wrapText="1"/>
      <protection locked="0"/>
    </xf>
    <xf numFmtId="0" fontId="9" fillId="4" borderId="56" xfId="0" applyFont="1" applyFill="1" applyBorder="1" applyAlignment="1" applyProtection="1">
      <alignment horizontal="center" vertical="center" wrapText="1"/>
    </xf>
    <xf numFmtId="0" fontId="11" fillId="0" borderId="56" xfId="0" applyFont="1" applyFill="1" applyBorder="1" applyAlignment="1" applyProtection="1">
      <alignment horizontal="center" vertical="center" wrapText="1"/>
    </xf>
    <xf numFmtId="0" fontId="11" fillId="0" borderId="58" xfId="0" applyFont="1" applyFill="1" applyBorder="1" applyAlignment="1" applyProtection="1">
      <alignment horizontal="center" vertical="center" wrapText="1"/>
    </xf>
    <xf numFmtId="0" fontId="11" fillId="5" borderId="56" xfId="4" applyFont="1" applyFill="1" applyBorder="1" applyAlignment="1" applyProtection="1">
      <alignment horizontal="center" vertical="center" wrapText="1"/>
    </xf>
    <xf numFmtId="0" fontId="11" fillId="4" borderId="56" xfId="4" applyFont="1" applyFill="1" applyBorder="1" applyAlignment="1" applyProtection="1">
      <alignment horizontal="center" vertical="center" wrapText="1"/>
    </xf>
    <xf numFmtId="2" fontId="11" fillId="4" borderId="56" xfId="1" applyNumberFormat="1"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9" fillId="0" borderId="56" xfId="0" applyFont="1" applyFill="1" applyBorder="1" applyAlignment="1" applyProtection="1">
      <alignment horizontal="center" vertical="center" wrapText="1"/>
    </xf>
    <xf numFmtId="14" fontId="9" fillId="0" borderId="56" xfId="0" applyNumberFormat="1" applyFont="1" applyFill="1" applyBorder="1" applyAlignment="1" applyProtection="1">
      <alignment horizontal="center" vertical="center" wrapText="1"/>
    </xf>
    <xf numFmtId="0" fontId="9" fillId="0" borderId="58" xfId="0" applyFont="1" applyFill="1" applyBorder="1" applyAlignment="1" applyProtection="1">
      <alignment vertical="center" wrapText="1"/>
      <protection locked="0"/>
    </xf>
    <xf numFmtId="0" fontId="11" fillId="0" borderId="38" xfId="3" applyFont="1" applyFill="1" applyBorder="1" applyAlignment="1" applyProtection="1">
      <alignment vertical="center" wrapText="1"/>
    </xf>
    <xf numFmtId="14" fontId="12" fillId="0" borderId="37" xfId="0" applyNumberFormat="1" applyFont="1" applyFill="1" applyBorder="1" applyAlignment="1" applyProtection="1">
      <alignment horizontal="center" vertical="center" wrapText="1"/>
    </xf>
    <xf numFmtId="9" fontId="11" fillId="4" borderId="4" xfId="2" applyFont="1" applyFill="1" applyBorder="1" applyAlignment="1" applyProtection="1">
      <alignment horizontal="center" vertical="center" wrapText="1"/>
    </xf>
    <xf numFmtId="9" fontId="11" fillId="4" borderId="56" xfId="2"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protection locked="0"/>
    </xf>
    <xf numFmtId="9" fontId="11" fillId="4" borderId="29" xfId="2" applyFont="1" applyFill="1" applyBorder="1" applyAlignment="1" applyProtection="1">
      <alignment horizontal="center" vertical="center" wrapText="1"/>
    </xf>
    <xf numFmtId="14" fontId="9" fillId="0" borderId="29" xfId="0" applyNumberFormat="1" applyFont="1" applyFill="1" applyBorder="1" applyAlignment="1" applyProtection="1">
      <alignment horizontal="center" vertical="center" wrapText="1"/>
    </xf>
    <xf numFmtId="0" fontId="9" fillId="0" borderId="58" xfId="0" applyFont="1" applyFill="1" applyBorder="1" applyAlignment="1" applyProtection="1">
      <alignment horizontal="left" vertical="center" wrapText="1"/>
      <protection locked="0"/>
    </xf>
    <xf numFmtId="15" fontId="9" fillId="0" borderId="29" xfId="0" applyNumberFormat="1"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left" vertical="center" wrapText="1"/>
      <protection locked="0"/>
    </xf>
    <xf numFmtId="0" fontId="9" fillId="0" borderId="30" xfId="0" applyFont="1" applyFill="1" applyBorder="1" applyAlignment="1" applyProtection="1">
      <alignment horizontal="left" vertical="center" wrapText="1"/>
      <protection locked="0"/>
    </xf>
    <xf numFmtId="0" fontId="9" fillId="0" borderId="56" xfId="0" applyFont="1" applyFill="1" applyBorder="1" applyAlignment="1" applyProtection="1">
      <alignment horizontal="left" vertical="center" wrapText="1"/>
      <protection locked="0"/>
    </xf>
    <xf numFmtId="0" fontId="9" fillId="0" borderId="58" xfId="0" applyFont="1" applyBorder="1" applyAlignment="1" applyProtection="1">
      <alignment vertical="center" wrapText="1"/>
      <protection locked="0"/>
    </xf>
    <xf numFmtId="15" fontId="9" fillId="0" borderId="56" xfId="0" applyNumberFormat="1" applyFont="1" applyFill="1" applyBorder="1" applyAlignment="1" applyProtection="1">
      <alignment horizontal="center" vertical="center" wrapText="1"/>
    </xf>
    <xf numFmtId="0" fontId="9" fillId="0" borderId="29" xfId="0" applyFont="1" applyFill="1" applyBorder="1" applyAlignment="1" applyProtection="1">
      <alignment horizontal="justify" vertical="center" wrapText="1"/>
      <protection locked="0"/>
    </xf>
    <xf numFmtId="0" fontId="9" fillId="0" borderId="30" xfId="0" applyFont="1" applyFill="1" applyBorder="1" applyAlignment="1" applyProtection="1">
      <alignment horizontal="justify" vertical="center" wrapText="1"/>
      <protection locked="0"/>
    </xf>
    <xf numFmtId="0" fontId="9" fillId="0" borderId="56" xfId="0" applyFont="1" applyFill="1" applyBorder="1" applyAlignment="1" applyProtection="1">
      <alignment horizontal="justify" vertical="center" wrapText="1"/>
      <protection locked="0"/>
    </xf>
    <xf numFmtId="0" fontId="9" fillId="0" borderId="58" xfId="0" applyFont="1" applyFill="1" applyBorder="1" applyAlignment="1" applyProtection="1">
      <alignment horizontal="justify" vertical="center" wrapText="1"/>
      <protection locked="0"/>
    </xf>
    <xf numFmtId="0" fontId="24" fillId="2" borderId="48" xfId="3"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xf>
    <xf numFmtId="0" fontId="11" fillId="5" borderId="48" xfId="4" applyFont="1" applyFill="1" applyBorder="1" applyAlignment="1" applyProtection="1">
      <alignment horizontal="center" vertical="center" wrapText="1"/>
      <protection locked="0"/>
    </xf>
    <xf numFmtId="0" fontId="11" fillId="5" borderId="5" xfId="4" applyFont="1" applyFill="1" applyBorder="1" applyAlignment="1" applyProtection="1">
      <alignment horizontal="center" vertical="center" wrapText="1"/>
      <protection locked="0"/>
    </xf>
    <xf numFmtId="0" fontId="11" fillId="5" borderId="60" xfId="4" applyFont="1" applyFill="1" applyBorder="1" applyAlignment="1" applyProtection="1">
      <alignment horizontal="center" vertical="center" wrapText="1"/>
      <protection locked="0"/>
    </xf>
    <xf numFmtId="0" fontId="9" fillId="0" borderId="5" xfId="4" applyFont="1" applyFill="1" applyBorder="1" applyAlignment="1" applyProtection="1">
      <alignment horizontal="center" vertical="center" wrapText="1"/>
      <protection locked="0"/>
    </xf>
    <xf numFmtId="0" fontId="11" fillId="4" borderId="28" xfId="4" applyFont="1" applyFill="1" applyBorder="1" applyAlignment="1" applyProtection="1">
      <alignment horizontal="center" vertical="center" wrapText="1"/>
    </xf>
    <xf numFmtId="0" fontId="9" fillId="4" borderId="30" xfId="5" applyFont="1" applyFill="1" applyBorder="1" applyAlignment="1" applyProtection="1">
      <alignment horizontal="center" vertical="center" wrapText="1"/>
      <protection locked="0"/>
    </xf>
    <xf numFmtId="0" fontId="11" fillId="4" borderId="34" xfId="4" applyFont="1" applyFill="1" applyBorder="1" applyAlignment="1" applyProtection="1">
      <alignment horizontal="center" vertical="center" wrapText="1"/>
    </xf>
    <xf numFmtId="0" fontId="9" fillId="4" borderId="33" xfId="5" applyFont="1" applyFill="1" applyBorder="1" applyAlignment="1" applyProtection="1">
      <alignment horizontal="center" vertical="center" wrapText="1"/>
      <protection locked="0"/>
    </xf>
    <xf numFmtId="0" fontId="11" fillId="4" borderId="55" xfId="4" applyFont="1" applyFill="1" applyBorder="1" applyAlignment="1" applyProtection="1">
      <alignment horizontal="center" vertical="center" wrapText="1"/>
    </xf>
    <xf numFmtId="0" fontId="9" fillId="4" borderId="58" xfId="5" applyFont="1" applyFill="1" applyBorder="1" applyAlignment="1" applyProtection="1">
      <alignment horizontal="center" vertical="center" wrapText="1"/>
      <protection locked="0"/>
    </xf>
    <xf numFmtId="0" fontId="9" fillId="4" borderId="33" xfId="4" applyFont="1" applyFill="1" applyBorder="1" applyAlignment="1" applyProtection="1">
      <alignment horizontal="center" vertical="center" wrapText="1"/>
      <protection locked="0"/>
    </xf>
    <xf numFmtId="0" fontId="11" fillId="5" borderId="30" xfId="4" applyFont="1" applyFill="1" applyBorder="1" applyAlignment="1" applyProtection="1">
      <alignment horizontal="center" vertical="center" wrapText="1"/>
      <protection locked="0"/>
    </xf>
    <xf numFmtId="0" fontId="11" fillId="5" borderId="33" xfId="4" applyFont="1" applyFill="1" applyBorder="1" applyAlignment="1" applyProtection="1">
      <alignment horizontal="center" vertical="center" wrapText="1"/>
      <protection locked="0"/>
    </xf>
    <xf numFmtId="0" fontId="11" fillId="5" borderId="58" xfId="4" applyFont="1" applyFill="1" applyBorder="1" applyAlignment="1" applyProtection="1">
      <alignment horizontal="center" vertical="center" wrapText="1"/>
      <protection locked="0"/>
    </xf>
    <xf numFmtId="0" fontId="9" fillId="4" borderId="55"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xf>
    <xf numFmtId="0" fontId="9" fillId="0" borderId="28" xfId="0" applyFont="1" applyFill="1" applyBorder="1" applyAlignment="1" applyProtection="1">
      <alignment horizontal="left" vertical="center" wrapText="1"/>
    </xf>
    <xf numFmtId="0" fontId="9" fillId="0" borderId="55" xfId="0" applyFont="1" applyFill="1" applyBorder="1" applyAlignment="1" applyProtection="1">
      <alignment horizontal="left" vertical="center" wrapText="1"/>
    </xf>
    <xf numFmtId="0" fontId="9" fillId="0" borderId="28" xfId="0" applyFont="1" applyFill="1" applyBorder="1" applyAlignment="1" applyProtection="1">
      <alignment vertical="center" wrapText="1"/>
      <protection locked="0"/>
    </xf>
    <xf numFmtId="0" fontId="9" fillId="0" borderId="55" xfId="0" applyFont="1" applyFill="1" applyBorder="1" applyAlignment="1" applyProtection="1">
      <alignment vertical="center" wrapText="1"/>
      <protection locked="0"/>
    </xf>
    <xf numFmtId="0" fontId="9" fillId="0" borderId="55" xfId="0" applyFont="1" applyFill="1" applyBorder="1" applyAlignment="1" applyProtection="1">
      <alignment horizontal="justify" vertical="center" wrapText="1"/>
    </xf>
    <xf numFmtId="0" fontId="23" fillId="0" borderId="0" xfId="0" applyFont="1" applyAlignment="1">
      <alignment wrapText="1"/>
    </xf>
    <xf numFmtId="0" fontId="23" fillId="0" borderId="0" xfId="0" applyFont="1" applyAlignment="1">
      <alignment horizontal="center" vertical="center" wrapText="1"/>
    </xf>
    <xf numFmtId="2" fontId="8" fillId="4" borderId="29" xfId="6" applyNumberFormat="1" applyFont="1" applyFill="1" applyBorder="1" applyAlignment="1" applyProtection="1">
      <alignment horizontal="center" vertical="center" wrapText="1"/>
    </xf>
    <xf numFmtId="0" fontId="12" fillId="0" borderId="29" xfId="0" applyFont="1" applyFill="1" applyBorder="1" applyAlignment="1" applyProtection="1">
      <alignment horizontal="justify" vertical="center" wrapText="1"/>
      <protection locked="0"/>
    </xf>
    <xf numFmtId="0" fontId="12" fillId="0" borderId="65" xfId="0" applyFont="1" applyFill="1" applyBorder="1" applyAlignment="1" applyProtection="1">
      <alignment horizontal="justify" vertical="center" wrapText="1"/>
      <protection locked="0"/>
    </xf>
    <xf numFmtId="0" fontId="12" fillId="0" borderId="38" xfId="0" applyFont="1" applyBorder="1" applyAlignment="1" applyProtection="1">
      <alignment horizontal="center" vertical="center" wrapText="1"/>
      <protection locked="0"/>
    </xf>
    <xf numFmtId="2" fontId="8" fillId="4" borderId="4" xfId="6" applyNumberFormat="1" applyFont="1" applyFill="1" applyBorder="1" applyAlignment="1" applyProtection="1">
      <alignment horizontal="center" vertical="center" wrapText="1"/>
    </xf>
    <xf numFmtId="0" fontId="12" fillId="0" borderId="42" xfId="0" applyFont="1" applyFill="1" applyBorder="1" applyAlignment="1" applyProtection="1">
      <alignment horizontal="justify" vertical="center" wrapText="1"/>
    </xf>
    <xf numFmtId="0" fontId="12" fillId="4" borderId="33" xfId="4" applyFont="1" applyFill="1" applyBorder="1" applyAlignment="1" applyProtection="1">
      <alignment horizontal="center" vertical="center" wrapText="1"/>
      <protection locked="0"/>
    </xf>
    <xf numFmtId="0" fontId="12" fillId="0" borderId="42" xfId="0" applyFont="1" applyFill="1" applyBorder="1" applyAlignment="1" applyProtection="1">
      <alignment horizontal="left" vertical="center" wrapText="1"/>
      <protection locked="0"/>
    </xf>
    <xf numFmtId="2" fontId="8" fillId="4" borderId="56" xfId="6" applyNumberFormat="1" applyFont="1" applyFill="1" applyBorder="1" applyAlignment="1" applyProtection="1">
      <alignment horizontal="center" vertical="center" wrapText="1"/>
    </xf>
    <xf numFmtId="0" fontId="12" fillId="0" borderId="56" xfId="0" applyFont="1" applyFill="1" applyBorder="1" applyAlignment="1" applyProtection="1">
      <alignment horizontal="justify" vertical="center" wrapText="1"/>
      <protection locked="0"/>
    </xf>
    <xf numFmtId="0" fontId="12" fillId="0" borderId="72" xfId="0" applyFont="1" applyFill="1" applyBorder="1" applyAlignment="1" applyProtection="1">
      <alignment horizontal="justify" vertical="center" wrapText="1"/>
      <protection locked="0"/>
    </xf>
    <xf numFmtId="2" fontId="8" fillId="4" borderId="25" xfId="6" applyNumberFormat="1" applyFont="1" applyFill="1" applyBorder="1" applyAlignment="1" applyProtection="1">
      <alignment horizontal="center" vertical="center" wrapText="1"/>
    </xf>
    <xf numFmtId="165" fontId="0" fillId="4" borderId="0" xfId="6" applyNumberFormat="1" applyFont="1" applyFill="1" applyAlignment="1" applyProtection="1">
      <alignment horizontal="center" vertical="center" wrapText="1"/>
    </xf>
    <xf numFmtId="0" fontId="26" fillId="5" borderId="29" xfId="0" applyFont="1" applyFill="1" applyBorder="1" applyAlignment="1" applyProtection="1">
      <alignment vertical="center" wrapText="1"/>
      <protection locked="0"/>
    </xf>
    <xf numFmtId="0" fontId="26" fillId="5" borderId="42" xfId="0" applyFont="1" applyFill="1" applyBorder="1" applyAlignment="1" applyProtection="1">
      <alignment vertical="center" wrapText="1"/>
      <protection locked="0"/>
    </xf>
    <xf numFmtId="0" fontId="8" fillId="5" borderId="38" xfId="4" applyFont="1" applyFill="1" applyBorder="1" applyAlignment="1" applyProtection="1">
      <alignment horizontal="center" vertical="center" wrapText="1"/>
      <protection locked="0"/>
    </xf>
    <xf numFmtId="2" fontId="11" fillId="4" borderId="29" xfId="6" applyNumberFormat="1" applyFont="1" applyFill="1" applyBorder="1" applyAlignment="1" applyProtection="1">
      <alignment horizontal="center" vertical="center" wrapText="1"/>
    </xf>
    <xf numFmtId="2" fontId="11" fillId="4" borderId="4" xfId="6" applyNumberFormat="1" applyFont="1" applyFill="1" applyBorder="1" applyAlignment="1" applyProtection="1">
      <alignment horizontal="center" vertical="center" wrapText="1"/>
    </xf>
    <xf numFmtId="0" fontId="11" fillId="0" borderId="34" xfId="0" applyFont="1" applyFill="1" applyBorder="1" applyAlignment="1" applyProtection="1">
      <alignment horizontal="center" vertical="center" wrapText="1"/>
    </xf>
    <xf numFmtId="0" fontId="11" fillId="0" borderId="28" xfId="0" applyFont="1" applyFill="1" applyBorder="1" applyAlignment="1" applyProtection="1">
      <alignment horizontal="center" vertical="center" wrapText="1"/>
    </xf>
    <xf numFmtId="2" fontId="11" fillId="4" borderId="56" xfId="6" applyNumberFormat="1" applyFont="1" applyFill="1" applyBorder="1" applyAlignment="1" applyProtection="1">
      <alignment horizontal="center" vertical="center" wrapText="1"/>
    </xf>
    <xf numFmtId="0" fontId="9" fillId="4" borderId="19" xfId="0" applyFont="1" applyFill="1" applyBorder="1" applyAlignment="1" applyProtection="1">
      <alignment horizontal="center" vertical="center" wrapText="1"/>
    </xf>
    <xf numFmtId="0" fontId="9" fillId="4" borderId="20" xfId="0" applyFont="1" applyFill="1" applyBorder="1" applyAlignment="1" applyProtection="1">
      <alignment horizontal="center" vertical="center" wrapText="1"/>
    </xf>
    <xf numFmtId="0" fontId="9" fillId="4" borderId="59" xfId="0" applyFont="1" applyFill="1" applyBorder="1" applyAlignment="1" applyProtection="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59" xfId="0" applyFont="1" applyBorder="1" applyAlignment="1">
      <alignment horizontal="center" vertical="center" wrapText="1"/>
    </xf>
    <xf numFmtId="0" fontId="9" fillId="4" borderId="28" xfId="0" applyFont="1" applyFill="1" applyBorder="1" applyAlignment="1" applyProtection="1">
      <alignment horizontal="center" vertical="center" wrapText="1"/>
      <protection locked="0"/>
    </xf>
    <xf numFmtId="0" fontId="27" fillId="0" borderId="34" xfId="0" applyFont="1" applyBorder="1" applyAlignment="1">
      <alignment horizontal="center" vertical="center" wrapText="1"/>
    </xf>
    <xf numFmtId="0" fontId="11" fillId="3" borderId="4" xfId="0" applyFont="1" applyFill="1" applyBorder="1" applyAlignment="1" applyProtection="1">
      <alignment horizontal="center" vertical="center" wrapText="1"/>
    </xf>
    <xf numFmtId="0" fontId="11" fillId="3" borderId="40"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4" fillId="0" borderId="4" xfId="3" applyFont="1" applyFill="1" applyBorder="1" applyAlignment="1" applyProtection="1">
      <alignment horizontal="left" vertical="center" wrapText="1"/>
    </xf>
    <xf numFmtId="9" fontId="8" fillId="4" borderId="8" xfId="2" applyFont="1" applyFill="1" applyBorder="1" applyAlignment="1" applyProtection="1">
      <alignment horizontal="center" vertical="center" wrapText="1"/>
    </xf>
    <xf numFmtId="9" fontId="8" fillId="4" borderId="54" xfId="2" applyFont="1" applyFill="1" applyBorder="1" applyAlignment="1" applyProtection="1">
      <alignment horizontal="center" vertical="center" wrapText="1"/>
    </xf>
    <xf numFmtId="9" fontId="8" fillId="4" borderId="57" xfId="2" applyFont="1" applyFill="1" applyBorder="1" applyAlignment="1" applyProtection="1">
      <alignment horizontal="center" vertical="center" wrapText="1"/>
    </xf>
    <xf numFmtId="0" fontId="12" fillId="0" borderId="38" xfId="0" applyFont="1" applyFill="1" applyBorder="1" applyAlignment="1" applyProtection="1">
      <alignment horizontal="center" vertical="center" wrapText="1"/>
    </xf>
    <xf numFmtId="0" fontId="16" fillId="0" borderId="38" xfId="0"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11" fillId="4" borderId="19" xfId="4" applyFont="1" applyFill="1" applyBorder="1" applyAlignment="1" applyProtection="1">
      <alignment horizontal="center" vertical="center" wrapText="1"/>
    </xf>
    <xf numFmtId="0" fontId="11" fillId="5" borderId="28" xfId="5" applyFont="1" applyFill="1" applyBorder="1" applyAlignment="1" applyProtection="1">
      <alignment horizontal="center" vertical="center" wrapText="1"/>
      <protection locked="0"/>
    </xf>
    <xf numFmtId="0" fontId="11" fillId="0" borderId="8" xfId="0" applyFont="1" applyFill="1" applyBorder="1" applyAlignment="1" applyProtection="1">
      <alignment horizontal="center" vertical="center" wrapText="1"/>
    </xf>
    <xf numFmtId="0" fontId="9" fillId="0" borderId="30" xfId="0" applyFont="1" applyFill="1" applyBorder="1" applyAlignment="1" applyProtection="1">
      <alignment horizontal="center" vertical="center" wrapText="1"/>
    </xf>
    <xf numFmtId="0" fontId="9" fillId="0" borderId="19" xfId="0" applyFont="1" applyFill="1" applyBorder="1" applyAlignment="1" applyProtection="1">
      <alignment vertical="center" wrapText="1"/>
      <protection locked="0"/>
    </xf>
    <xf numFmtId="0" fontId="9" fillId="4" borderId="0" xfId="0" applyFont="1" applyFill="1" applyAlignment="1" applyProtection="1">
      <alignment horizontal="center" vertical="center" wrapText="1"/>
    </xf>
    <xf numFmtId="0" fontId="11" fillId="4" borderId="20" xfId="4" applyFont="1" applyFill="1" applyBorder="1" applyAlignment="1" applyProtection="1">
      <alignment horizontal="center" vertical="center" wrapText="1"/>
    </xf>
    <xf numFmtId="0" fontId="11" fillId="5" borderId="34" xfId="5" applyFont="1" applyFill="1" applyBorder="1" applyAlignment="1" applyProtection="1">
      <alignment horizontal="center" vertical="center" wrapText="1"/>
      <protection locked="0"/>
    </xf>
    <xf numFmtId="9" fontId="11" fillId="4" borderId="33" xfId="2" applyFont="1" applyFill="1" applyBorder="1" applyAlignment="1" applyProtection="1">
      <alignment horizontal="center" vertical="center" wrapText="1"/>
    </xf>
    <xf numFmtId="0" fontId="11" fillId="0" borderId="25" xfId="0" applyFont="1" applyFill="1" applyBorder="1" applyAlignment="1" applyProtection="1">
      <alignment horizontal="center" vertical="center" wrapText="1"/>
    </xf>
    <xf numFmtId="0" fontId="9" fillId="0" borderId="20" xfId="0" applyFont="1" applyFill="1" applyBorder="1" applyAlignment="1" applyProtection="1">
      <alignment vertical="center" wrapText="1"/>
      <protection locked="0"/>
    </xf>
    <xf numFmtId="0" fontId="9" fillId="0" borderId="20" xfId="0" applyFont="1" applyFill="1" applyBorder="1" applyAlignment="1" applyProtection="1">
      <alignment horizontal="left" vertical="center" wrapText="1"/>
      <protection locked="0"/>
    </xf>
    <xf numFmtId="9" fontId="17" fillId="4" borderId="54" xfId="2" applyFont="1" applyFill="1" applyBorder="1" applyAlignment="1" applyProtection="1">
      <alignment horizontal="center" vertical="center" wrapText="1"/>
    </xf>
    <xf numFmtId="2" fontId="17" fillId="4" borderId="56" xfId="1" applyNumberFormat="1" applyFont="1" applyFill="1" applyBorder="1" applyAlignment="1" applyProtection="1">
      <alignment horizontal="center" vertical="center" wrapText="1"/>
    </xf>
    <xf numFmtId="9" fontId="17" fillId="4" borderId="57" xfId="2" applyFont="1" applyFill="1" applyBorder="1" applyAlignment="1" applyProtection="1">
      <alignment horizontal="center" vertical="center" wrapText="1"/>
    </xf>
    <xf numFmtId="0" fontId="11" fillId="0" borderId="53" xfId="0" applyFont="1" applyFill="1" applyBorder="1" applyAlignment="1" applyProtection="1">
      <alignment horizontal="center" vertical="center" wrapText="1"/>
    </xf>
    <xf numFmtId="0" fontId="9" fillId="0" borderId="50"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14" fontId="9" fillId="0" borderId="30" xfId="0" applyNumberFormat="1" applyFont="1" applyFill="1" applyBorder="1" applyAlignment="1" applyProtection="1">
      <alignment horizontal="center" vertical="center" wrapText="1"/>
    </xf>
    <xf numFmtId="9" fontId="11" fillId="4" borderId="54" xfId="2" applyFont="1" applyFill="1" applyBorder="1" applyAlignment="1" applyProtection="1">
      <alignment horizontal="center" vertical="center" wrapText="1"/>
    </xf>
    <xf numFmtId="0" fontId="9" fillId="0" borderId="38" xfId="0" applyFont="1" applyFill="1" applyBorder="1" applyAlignment="1" applyProtection="1">
      <alignment horizontal="center" vertical="center" wrapText="1"/>
    </xf>
    <xf numFmtId="14" fontId="9" fillId="0" borderId="33" xfId="0" applyNumberFormat="1" applyFont="1" applyFill="1" applyBorder="1" applyAlignment="1" applyProtection="1">
      <alignment horizontal="center" vertical="center" wrapText="1"/>
    </xf>
    <xf numFmtId="0" fontId="9" fillId="0" borderId="44"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1" fillId="3" borderId="56"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protection locked="0"/>
    </xf>
    <xf numFmtId="0" fontId="12" fillId="0" borderId="62" xfId="0" applyFont="1" applyFill="1" applyBorder="1" applyAlignment="1" applyProtection="1">
      <alignment horizontal="center" vertical="center" wrapText="1"/>
    </xf>
    <xf numFmtId="15" fontId="9" fillId="0" borderId="30" xfId="0" applyNumberFormat="1" applyFont="1" applyFill="1" applyBorder="1" applyAlignment="1" applyProtection="1">
      <alignment horizontal="center" vertical="center" wrapText="1"/>
    </xf>
    <xf numFmtId="0" fontId="9" fillId="0" borderId="50" xfId="0" applyFont="1" applyFill="1" applyBorder="1" applyAlignment="1" applyProtection="1">
      <alignment horizontal="left" vertical="center" wrapText="1"/>
    </xf>
    <xf numFmtId="0" fontId="9" fillId="0" borderId="65" xfId="0" applyFont="1" applyFill="1" applyBorder="1" applyAlignment="1" applyProtection="1">
      <alignment horizontal="left" vertical="center" wrapText="1"/>
      <protection locked="0"/>
    </xf>
    <xf numFmtId="0" fontId="9" fillId="4" borderId="54" xfId="5" applyFont="1" applyFill="1" applyBorder="1" applyAlignment="1" applyProtection="1">
      <alignment horizontal="center" vertical="center" wrapText="1"/>
      <protection locked="0"/>
    </xf>
    <xf numFmtId="0" fontId="9" fillId="0" borderId="38" xfId="0" applyFont="1" applyFill="1" applyBorder="1" applyAlignment="1" applyProtection="1">
      <alignment horizontal="left" vertical="center" wrapText="1"/>
      <protection locked="0"/>
    </xf>
    <xf numFmtId="0" fontId="9" fillId="0" borderId="42" xfId="0" applyFont="1" applyFill="1" applyBorder="1" applyAlignment="1" applyProtection="1">
      <alignment horizontal="left" vertical="center" wrapText="1"/>
      <protection locked="0"/>
    </xf>
    <xf numFmtId="0" fontId="9" fillId="4" borderId="23" xfId="5" applyFont="1" applyFill="1" applyBorder="1" applyAlignment="1" applyProtection="1">
      <alignment horizontal="center" vertical="center" wrapText="1"/>
      <protection locked="0"/>
    </xf>
    <xf numFmtId="0" fontId="9" fillId="4" borderId="0" xfId="0" applyFont="1" applyFill="1" applyBorder="1" applyAlignment="1" applyProtection="1">
      <alignment horizontal="center" vertical="center" wrapText="1"/>
      <protection locked="0"/>
    </xf>
    <xf numFmtId="0" fontId="9" fillId="0" borderId="38" xfId="0" applyFont="1" applyFill="1" applyBorder="1" applyAlignment="1" applyProtection="1">
      <alignment horizontal="left" vertical="center" wrapText="1"/>
    </xf>
    <xf numFmtId="0" fontId="11" fillId="4" borderId="59" xfId="4" applyFont="1" applyFill="1" applyBorder="1" applyAlignment="1" applyProtection="1">
      <alignment horizontal="center" vertical="center" wrapText="1"/>
    </xf>
    <xf numFmtId="0" fontId="11" fillId="5" borderId="55" xfId="5" applyFont="1" applyFill="1" applyBorder="1" applyAlignment="1" applyProtection="1">
      <alignment horizontal="center" vertical="center" wrapText="1"/>
      <protection locked="0"/>
    </xf>
    <xf numFmtId="0" fontId="9" fillId="4" borderId="60" xfId="4" applyFont="1" applyFill="1" applyBorder="1" applyAlignment="1" applyProtection="1">
      <alignment horizontal="center" vertical="center" wrapText="1"/>
      <protection locked="0"/>
    </xf>
    <xf numFmtId="9" fontId="11" fillId="4" borderId="57" xfId="2" applyFont="1" applyFill="1" applyBorder="1" applyAlignment="1" applyProtection="1">
      <alignment horizontal="center" vertical="center" wrapText="1"/>
    </xf>
    <xf numFmtId="0" fontId="9" fillId="0" borderId="62" xfId="0" applyFont="1" applyFill="1" applyBorder="1" applyAlignment="1" applyProtection="1">
      <alignment horizontal="left" vertical="center" wrapText="1"/>
    </xf>
    <xf numFmtId="14" fontId="9" fillId="0" borderId="58" xfId="0" applyNumberFormat="1" applyFont="1" applyFill="1" applyBorder="1" applyAlignment="1" applyProtection="1">
      <alignment horizontal="center" vertical="center" wrapText="1"/>
    </xf>
    <xf numFmtId="0" fontId="9" fillId="0" borderId="72" xfId="0" applyFont="1" applyFill="1" applyBorder="1" applyAlignment="1" applyProtection="1">
      <alignment horizontal="center" vertical="center" wrapText="1"/>
      <protection locked="0"/>
    </xf>
    <xf numFmtId="14" fontId="9" fillId="0" borderId="65" xfId="0" applyNumberFormat="1" applyFont="1" applyFill="1" applyBorder="1" applyAlignment="1" applyProtection="1">
      <alignment horizontal="center" vertical="center" wrapText="1"/>
    </xf>
    <xf numFmtId="0" fontId="9" fillId="0" borderId="25" xfId="4" applyFont="1" applyFill="1" applyBorder="1" applyAlignment="1" applyProtection="1">
      <alignment horizontal="center" vertical="center" wrapText="1"/>
      <protection locked="0"/>
    </xf>
    <xf numFmtId="14" fontId="9" fillId="0" borderId="31" xfId="0" applyNumberFormat="1" applyFont="1" applyFill="1" applyBorder="1" applyAlignment="1" applyProtection="1">
      <alignment horizontal="center" vertical="center" wrapText="1"/>
    </xf>
    <xf numFmtId="0" fontId="9" fillId="4" borderId="0" xfId="0" applyFont="1" applyFill="1" applyBorder="1" applyAlignment="1" applyProtection="1">
      <alignment horizontal="center" vertical="center" wrapText="1"/>
    </xf>
    <xf numFmtId="0" fontId="9" fillId="0" borderId="42"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protection locked="0"/>
    </xf>
    <xf numFmtId="0" fontId="9" fillId="4" borderId="66" xfId="0" applyFont="1" applyFill="1" applyBorder="1" applyAlignment="1" applyProtection="1">
      <alignment horizontal="center" vertical="center" wrapText="1"/>
    </xf>
    <xf numFmtId="9" fontId="11" fillId="4" borderId="58" xfId="2"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14" fontId="9" fillId="0" borderId="59" xfId="0" applyNumberFormat="1" applyFont="1" applyFill="1" applyBorder="1" applyAlignment="1" applyProtection="1">
      <alignment horizontal="center" vertical="center" wrapText="1"/>
    </xf>
    <xf numFmtId="0" fontId="9" fillId="0" borderId="59" xfId="0" applyFont="1" applyFill="1" applyBorder="1" applyAlignment="1" applyProtection="1">
      <alignment horizontal="center" vertical="center" wrapText="1"/>
      <protection locked="0"/>
    </xf>
    <xf numFmtId="0" fontId="9" fillId="0" borderId="67" xfId="0" applyFont="1" applyFill="1" applyBorder="1" applyAlignment="1" applyProtection="1">
      <alignment horizontal="center" vertical="center" wrapText="1"/>
      <protection locked="0"/>
    </xf>
    <xf numFmtId="0" fontId="11" fillId="0" borderId="54" xfId="0" applyFont="1" applyFill="1" applyBorder="1" applyAlignment="1" applyProtection="1">
      <alignment horizontal="center" vertical="center" wrapText="1"/>
    </xf>
    <xf numFmtId="0" fontId="11" fillId="5" borderId="24" xfId="4" applyFont="1" applyFill="1" applyBorder="1" applyAlignment="1" applyProtection="1">
      <alignment horizontal="center" vertical="center" wrapText="1"/>
      <protection locked="0"/>
    </xf>
    <xf numFmtId="0" fontId="9" fillId="4" borderId="25" xfId="0" applyFont="1" applyFill="1" applyBorder="1" applyAlignment="1" applyProtection="1">
      <alignment horizontal="center" vertical="center" wrapText="1"/>
    </xf>
    <xf numFmtId="0" fontId="11" fillId="5" borderId="25" xfId="4"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0" fontId="9" fillId="4" borderId="57" xfId="5" applyFont="1" applyFill="1" applyBorder="1" applyAlignment="1" applyProtection="1">
      <alignment horizontal="center" vertical="center" wrapText="1"/>
      <protection locked="0"/>
    </xf>
    <xf numFmtId="0" fontId="11" fillId="4" borderId="15" xfId="4" applyFont="1" applyFill="1" applyBorder="1" applyAlignment="1" applyProtection="1">
      <alignment horizontal="center" vertical="center" wrapText="1"/>
    </xf>
    <xf numFmtId="0" fontId="9" fillId="0" borderId="38" xfId="4" applyFont="1" applyFill="1" applyBorder="1" applyAlignment="1" applyProtection="1">
      <alignment horizontal="center" vertical="center" wrapText="1"/>
      <protection locked="0"/>
    </xf>
    <xf numFmtId="0" fontId="11" fillId="5" borderId="50" xfId="4" applyFont="1" applyFill="1" applyBorder="1" applyAlignment="1" applyProtection="1">
      <alignment horizontal="center" vertical="center" wrapText="1"/>
      <protection locked="0"/>
    </xf>
    <xf numFmtId="14" fontId="9" fillId="0" borderId="23" xfId="0" applyNumberFormat="1" applyFont="1" applyFill="1" applyBorder="1" applyAlignment="1" applyProtection="1">
      <alignment horizontal="center" vertical="center" wrapText="1"/>
    </xf>
    <xf numFmtId="0" fontId="9" fillId="0" borderId="67" xfId="0" applyFont="1" applyFill="1" applyBorder="1" applyAlignment="1" applyProtection="1">
      <alignment vertical="center" wrapText="1"/>
      <protection locked="0"/>
    </xf>
    <xf numFmtId="0" fontId="11" fillId="5" borderId="38" xfId="4" applyFont="1" applyFill="1" applyBorder="1" applyAlignment="1" applyProtection="1">
      <alignment horizontal="center" vertical="center" wrapText="1"/>
      <protection locked="0"/>
    </xf>
    <xf numFmtId="0" fontId="9" fillId="0" borderId="67" xfId="0" applyFont="1" applyFill="1" applyBorder="1" applyAlignment="1" applyProtection="1">
      <alignment horizontal="left" vertical="center" wrapText="1"/>
      <protection locked="0"/>
    </xf>
    <xf numFmtId="0" fontId="8" fillId="0" borderId="57" xfId="0" applyFont="1" applyFill="1" applyBorder="1" applyAlignment="1" applyProtection="1">
      <alignment horizontal="center" vertical="center" wrapText="1"/>
    </xf>
    <xf numFmtId="0" fontId="9" fillId="4" borderId="0" xfId="0" applyFont="1" applyFill="1" applyAlignment="1" applyProtection="1">
      <alignment horizontal="center" vertical="center" wrapText="1"/>
      <protection locked="0"/>
    </xf>
    <xf numFmtId="0" fontId="9" fillId="0" borderId="20" xfId="0" applyFont="1" applyFill="1" applyBorder="1" applyAlignment="1" applyProtection="1">
      <alignment horizontal="center" vertical="center" wrapText="1"/>
    </xf>
    <xf numFmtId="0" fontId="9" fillId="0" borderId="20" xfId="0" applyFont="1" applyBorder="1" applyAlignment="1" applyProtection="1">
      <alignment vertical="center" wrapText="1"/>
      <protection locked="0"/>
    </xf>
    <xf numFmtId="15" fontId="9" fillId="0" borderId="33" xfId="0" applyNumberFormat="1" applyFont="1" applyFill="1" applyBorder="1" applyAlignment="1" applyProtection="1">
      <alignment horizontal="center" vertical="center" wrapText="1"/>
    </xf>
    <xf numFmtId="0" fontId="9" fillId="0" borderId="19" xfId="0" applyFont="1" applyFill="1" applyBorder="1" applyAlignment="1" applyProtection="1">
      <alignment horizontal="center" vertical="center" wrapText="1"/>
      <protection locked="0"/>
    </xf>
    <xf numFmtId="0" fontId="10" fillId="3" borderId="55" xfId="0" applyFont="1" applyFill="1" applyBorder="1" applyAlignment="1" applyProtection="1">
      <alignment horizontal="center" vertical="center" wrapText="1"/>
    </xf>
    <xf numFmtId="0" fontId="10" fillId="3" borderId="56" xfId="0" applyFont="1" applyFill="1" applyBorder="1" applyAlignment="1" applyProtection="1">
      <alignment horizontal="center" vertical="center" wrapText="1"/>
    </xf>
    <xf numFmtId="0" fontId="11" fillId="3" borderId="66" xfId="0" applyFont="1" applyFill="1" applyBorder="1" applyAlignment="1" applyProtection="1">
      <alignment horizontal="center" vertical="center" wrapText="1"/>
    </xf>
    <xf numFmtId="0" fontId="11" fillId="4" borderId="67" xfId="4" applyFont="1" applyFill="1" applyBorder="1" applyAlignment="1" applyProtection="1">
      <alignment horizontal="center" vertical="center" wrapText="1"/>
    </xf>
    <xf numFmtId="0" fontId="11" fillId="5" borderId="24" xfId="5" applyFont="1" applyFill="1" applyBorder="1" applyAlignment="1" applyProtection="1">
      <alignment horizontal="center" vertical="center" wrapText="1"/>
      <protection locked="0"/>
    </xf>
    <xf numFmtId="0" fontId="11" fillId="5" borderId="25" xfId="5" applyFont="1" applyFill="1" applyBorder="1" applyAlignment="1" applyProtection="1">
      <alignment horizontal="center" vertical="center" wrapText="1"/>
      <protection locked="0"/>
    </xf>
    <xf numFmtId="0" fontId="9" fillId="0" borderId="24" xfId="4" applyFont="1" applyFill="1" applyBorder="1" applyAlignment="1" applyProtection="1">
      <alignment horizontal="center" vertical="center" wrapText="1"/>
      <protection locked="0"/>
    </xf>
    <xf numFmtId="0" fontId="11" fillId="5" borderId="23" xfId="4" applyFont="1" applyFill="1" applyBorder="1" applyAlignment="1" applyProtection="1">
      <alignment horizontal="center" vertical="center" wrapText="1"/>
      <protection locked="0"/>
    </xf>
    <xf numFmtId="0" fontId="11" fillId="5" borderId="9" xfId="4" applyFont="1" applyFill="1" applyBorder="1" applyAlignment="1" applyProtection="1">
      <alignment horizontal="center" vertical="center" wrapText="1"/>
      <protection locked="0"/>
    </xf>
    <xf numFmtId="0" fontId="11" fillId="5" borderId="25" xfId="4" applyFont="1" applyFill="1" applyBorder="1" applyAlignment="1" applyProtection="1">
      <alignment horizontal="center" vertical="center" wrapText="1"/>
    </xf>
    <xf numFmtId="0" fontId="11" fillId="4" borderId="25" xfId="4" applyFont="1" applyFill="1" applyBorder="1" applyAlignment="1" applyProtection="1">
      <alignment horizontal="center" vertical="center" wrapText="1"/>
    </xf>
    <xf numFmtId="2" fontId="11" fillId="4" borderId="25" xfId="1" applyNumberFormat="1" applyFont="1" applyFill="1" applyBorder="1" applyAlignment="1" applyProtection="1">
      <alignment horizontal="center" vertical="center" wrapText="1"/>
    </xf>
    <xf numFmtId="9" fontId="11" fillId="4" borderId="8" xfId="2"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12" fillId="0" borderId="50" xfId="0" applyFont="1" applyFill="1" applyBorder="1" applyAlignment="1" applyProtection="1">
      <alignment horizontal="justify" vertical="center" wrapText="1"/>
    </xf>
    <xf numFmtId="0" fontId="12" fillId="0" borderId="3" xfId="0" applyFont="1" applyFill="1" applyBorder="1" applyAlignment="1" applyProtection="1">
      <alignment horizontal="justify" vertical="center" wrapText="1"/>
    </xf>
    <xf numFmtId="0" fontId="12" fillId="0" borderId="38" xfId="0" applyFont="1" applyFill="1" applyBorder="1" applyAlignment="1" applyProtection="1">
      <alignment horizontal="justify" vertical="center" wrapText="1"/>
    </xf>
    <xf numFmtId="0" fontId="12" fillId="0" borderId="62" xfId="0" applyFont="1" applyFill="1" applyBorder="1" applyAlignment="1" applyProtection="1">
      <alignment horizontal="justify" vertical="center" wrapText="1"/>
    </xf>
    <xf numFmtId="0" fontId="11" fillId="3" borderId="48" xfId="0" applyFont="1" applyFill="1" applyBorder="1" applyAlignment="1" applyProtection="1">
      <alignment horizontal="center" vertical="center" wrapText="1"/>
    </xf>
    <xf numFmtId="0" fontId="11" fillId="3" borderId="29"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xf numFmtId="14" fontId="9" fillId="0" borderId="37" xfId="0" applyNumberFormat="1" applyFont="1" applyFill="1" applyBorder="1" applyAlignment="1" applyProtection="1">
      <alignment horizontal="center" vertical="center" wrapText="1"/>
    </xf>
    <xf numFmtId="0" fontId="9" fillId="0" borderId="7" xfId="4" applyFont="1" applyFill="1" applyBorder="1" applyAlignment="1" applyProtection="1">
      <alignment horizontal="center" vertical="center" wrapText="1"/>
      <protection locked="0"/>
    </xf>
    <xf numFmtId="0" fontId="9" fillId="0" borderId="44" xfId="4" applyFont="1" applyFill="1" applyBorder="1" applyAlignment="1" applyProtection="1">
      <alignment horizontal="center" vertical="center" wrapText="1"/>
      <protection locked="0"/>
    </xf>
    <xf numFmtId="0" fontId="12" fillId="0" borderId="10" xfId="4" applyFont="1" applyFill="1" applyBorder="1" applyAlignment="1" applyProtection="1">
      <alignment horizontal="center" vertical="center" wrapText="1"/>
      <protection locked="0"/>
    </xf>
    <xf numFmtId="0" fontId="12" fillId="0" borderId="67"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justify" vertical="center" wrapText="1"/>
    </xf>
    <xf numFmtId="0" fontId="9" fillId="4" borderId="55" xfId="4"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xf>
    <xf numFmtId="0" fontId="11" fillId="3" borderId="40" xfId="0" applyFont="1" applyFill="1" applyBorder="1" applyAlignment="1" applyProtection="1">
      <alignment horizontal="center" vertical="center" wrapText="1"/>
    </xf>
    <xf numFmtId="0" fontId="11" fillId="3" borderId="39" xfId="0" applyFont="1" applyFill="1" applyBorder="1" applyAlignment="1" applyProtection="1">
      <alignment horizontal="center" vertical="center" wrapText="1"/>
    </xf>
    <xf numFmtId="0" fontId="9" fillId="4" borderId="55" xfId="4" applyFont="1" applyFill="1" applyBorder="1" applyAlignment="1" applyProtection="1">
      <alignment horizontal="center" vertical="center" wrapText="1"/>
      <protection locked="0"/>
    </xf>
    <xf numFmtId="0" fontId="11" fillId="3" borderId="34" xfId="0" applyFont="1" applyFill="1" applyBorder="1" applyAlignment="1" applyProtection="1">
      <alignment horizontal="center" vertical="center" wrapText="1"/>
    </xf>
    <xf numFmtId="0" fontId="11" fillId="3" borderId="4" xfId="0" applyFont="1" applyFill="1" applyBorder="1" applyAlignment="1" applyProtection="1">
      <alignment horizontal="center" vertical="center" wrapText="1"/>
    </xf>
    <xf numFmtId="0" fontId="11" fillId="3" borderId="33" xfId="0" applyFont="1" applyFill="1" applyBorder="1" applyAlignment="1" applyProtection="1">
      <alignment horizontal="center" vertical="center" wrapText="1"/>
    </xf>
    <xf numFmtId="0" fontId="11" fillId="3" borderId="40" xfId="0" applyFont="1" applyFill="1" applyBorder="1" applyAlignment="1" applyProtection="1">
      <alignment horizontal="center" vertical="center" wrapText="1"/>
    </xf>
    <xf numFmtId="0" fontId="11" fillId="3" borderId="41" xfId="0" applyFont="1" applyFill="1" applyBorder="1" applyAlignment="1" applyProtection="1">
      <alignment horizontal="center" vertical="center" wrapText="1"/>
    </xf>
    <xf numFmtId="0" fontId="11" fillId="3" borderId="39" xfId="0" applyFont="1" applyFill="1" applyBorder="1" applyAlignment="1" applyProtection="1">
      <alignment horizontal="center" vertical="center" wrapText="1"/>
    </xf>
    <xf numFmtId="0" fontId="4" fillId="0" borderId="4" xfId="3" applyFont="1" applyFill="1" applyBorder="1" applyAlignment="1" applyProtection="1">
      <alignment horizontal="center" vertical="center" wrapText="1"/>
    </xf>
    <xf numFmtId="0" fontId="11" fillId="0" borderId="4" xfId="3" applyFont="1" applyFill="1" applyBorder="1" applyAlignment="1" applyProtection="1">
      <alignment horizontal="center" vertical="center" wrapText="1"/>
    </xf>
    <xf numFmtId="0" fontId="4" fillId="0" borderId="1" xfId="3" applyFont="1" applyFill="1" applyBorder="1" applyAlignment="1" applyProtection="1">
      <alignment horizontal="center" vertical="center" wrapText="1"/>
    </xf>
    <xf numFmtId="0" fontId="4" fillId="0" borderId="2" xfId="3" applyFont="1" applyFill="1" applyBorder="1" applyAlignment="1" applyProtection="1">
      <alignment horizontal="center" vertical="center" wrapText="1"/>
    </xf>
    <xf numFmtId="0" fontId="4" fillId="0" borderId="3" xfId="3" applyFont="1" applyFill="1" applyBorder="1" applyAlignment="1" applyProtection="1">
      <alignment horizontal="center" vertical="center" wrapText="1"/>
    </xf>
    <xf numFmtId="0" fontId="4" fillId="0" borderId="8" xfId="3" applyFont="1" applyFill="1" applyBorder="1" applyAlignment="1" applyProtection="1">
      <alignment horizontal="center" vertical="center" wrapText="1"/>
    </xf>
    <xf numFmtId="0" fontId="4" fillId="0" borderId="9" xfId="3" applyFont="1" applyFill="1" applyBorder="1" applyAlignment="1" applyProtection="1">
      <alignment horizontal="center" vertical="center" wrapText="1"/>
    </xf>
    <xf numFmtId="0" fontId="4" fillId="0" borderId="10" xfId="3" applyFont="1" applyFill="1" applyBorder="1" applyAlignment="1" applyProtection="1">
      <alignment horizontal="center" vertical="center" wrapText="1"/>
    </xf>
    <xf numFmtId="0" fontId="24" fillId="2" borderId="28" xfId="3" applyFont="1" applyFill="1" applyBorder="1" applyAlignment="1" applyProtection="1">
      <alignment horizontal="center" vertical="center" wrapText="1"/>
    </xf>
    <xf numFmtId="0" fontId="24" fillId="2" borderId="29" xfId="3" applyFont="1" applyFill="1" applyBorder="1" applyAlignment="1" applyProtection="1">
      <alignment horizontal="center" vertical="center" wrapText="1"/>
    </xf>
    <xf numFmtId="0" fontId="24" fillId="2" borderId="30" xfId="3" applyFont="1" applyFill="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11" fillId="3" borderId="71" xfId="0" applyFont="1" applyFill="1" applyBorder="1" applyAlignment="1" applyProtection="1">
      <alignment horizontal="center" vertical="center" wrapText="1"/>
    </xf>
    <xf numFmtId="0" fontId="11" fillId="3" borderId="52" xfId="0" applyFont="1" applyFill="1" applyBorder="1" applyAlignment="1" applyProtection="1">
      <alignment horizontal="center" vertical="center" wrapText="1"/>
    </xf>
    <xf numFmtId="0" fontId="9" fillId="4" borderId="28" xfId="4" applyFont="1" applyFill="1" applyBorder="1" applyAlignment="1" applyProtection="1">
      <alignment horizontal="center" vertical="center" wrapText="1"/>
      <protection locked="0"/>
    </xf>
    <xf numFmtId="0" fontId="9" fillId="4" borderId="29" xfId="4" applyFont="1" applyFill="1" applyBorder="1" applyAlignment="1" applyProtection="1">
      <alignment horizontal="center" vertical="center" wrapText="1"/>
      <protection locked="0"/>
    </xf>
    <xf numFmtId="0" fontId="9" fillId="4" borderId="34" xfId="4" applyFont="1" applyFill="1" applyBorder="1" applyAlignment="1" applyProtection="1">
      <alignment horizontal="center" vertical="center" wrapText="1"/>
      <protection locked="0"/>
    </xf>
    <xf numFmtId="0" fontId="9" fillId="4" borderId="4" xfId="4" applyFont="1" applyFill="1" applyBorder="1" applyAlignment="1" applyProtection="1">
      <alignment horizontal="center" vertical="center" wrapText="1"/>
      <protection locked="0"/>
    </xf>
    <xf numFmtId="0" fontId="9" fillId="4" borderId="55" xfId="4" applyFont="1" applyFill="1" applyBorder="1" applyAlignment="1" applyProtection="1">
      <alignment horizontal="center" vertical="center" wrapText="1"/>
      <protection locked="0"/>
    </xf>
    <xf numFmtId="0" fontId="9" fillId="4" borderId="56" xfId="4" applyFont="1" applyFill="1" applyBorder="1" applyAlignment="1" applyProtection="1">
      <alignment horizontal="center" vertical="center" wrapText="1"/>
      <protection locked="0"/>
    </xf>
    <xf numFmtId="0" fontId="9" fillId="4" borderId="49" xfId="4" applyFont="1" applyFill="1" applyBorder="1" applyAlignment="1" applyProtection="1">
      <alignment horizontal="center" vertical="center" wrapText="1"/>
      <protection locked="0"/>
    </xf>
    <xf numFmtId="0" fontId="9" fillId="4" borderId="50" xfId="4" applyFont="1" applyFill="1" applyBorder="1" applyAlignment="1" applyProtection="1">
      <alignment horizontal="center" vertical="center" wrapText="1"/>
      <protection locked="0"/>
    </xf>
    <xf numFmtId="0" fontId="9" fillId="4" borderId="51" xfId="4" applyFont="1" applyFill="1" applyBorder="1" applyAlignment="1" applyProtection="1">
      <alignment horizontal="center" vertical="center" wrapText="1"/>
      <protection locked="0"/>
    </xf>
    <xf numFmtId="0" fontId="9" fillId="4" borderId="38" xfId="4" applyFont="1" applyFill="1" applyBorder="1" applyAlignment="1" applyProtection="1">
      <alignment horizontal="center" vertical="center" wrapText="1"/>
      <protection locked="0"/>
    </xf>
    <xf numFmtId="0" fontId="9" fillId="4" borderId="61" xfId="4" applyFont="1" applyFill="1" applyBorder="1" applyAlignment="1" applyProtection="1">
      <alignment horizontal="center" vertical="center" wrapText="1"/>
      <protection locked="0"/>
    </xf>
    <xf numFmtId="0" fontId="9" fillId="4" borderId="62" xfId="4" applyFont="1" applyFill="1" applyBorder="1" applyAlignment="1" applyProtection="1">
      <alignment horizontal="center" vertical="center" wrapText="1"/>
      <protection locked="0"/>
    </xf>
    <xf numFmtId="0" fontId="9" fillId="4" borderId="34" xfId="4" applyFont="1" applyFill="1" applyBorder="1" applyAlignment="1" applyProtection="1">
      <alignment horizontal="left" vertical="center" wrapText="1"/>
      <protection locked="0"/>
    </xf>
    <xf numFmtId="0" fontId="9" fillId="4" borderId="4" xfId="4" applyFont="1" applyFill="1" applyBorder="1" applyAlignment="1" applyProtection="1">
      <alignment horizontal="left" vertical="center" wrapText="1"/>
      <protection locked="0"/>
    </xf>
    <xf numFmtId="0" fontId="25" fillId="4" borderId="34" xfId="4" applyFont="1" applyFill="1" applyBorder="1" applyAlignment="1" applyProtection="1">
      <alignment horizontal="center" vertical="center" wrapText="1"/>
      <protection locked="0"/>
    </xf>
    <xf numFmtId="0" fontId="25" fillId="4" borderId="4" xfId="4" applyFont="1" applyFill="1" applyBorder="1" applyAlignment="1" applyProtection="1">
      <alignment horizontal="center" vertical="center" wrapText="1"/>
      <protection locked="0"/>
    </xf>
    <xf numFmtId="0" fontId="9" fillId="4" borderId="28" xfId="4" applyFont="1" applyFill="1" applyBorder="1" applyAlignment="1" applyProtection="1">
      <alignment horizontal="left" vertical="center" wrapText="1"/>
      <protection locked="0"/>
    </xf>
    <xf numFmtId="0" fontId="9" fillId="4" borderId="29" xfId="4" applyFont="1" applyFill="1" applyBorder="1" applyAlignment="1" applyProtection="1">
      <alignment horizontal="left" vertical="center" wrapText="1"/>
      <protection locked="0"/>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3" fillId="0" borderId="4" xfId="3" applyFont="1" applyFill="1" applyBorder="1" applyAlignment="1" applyProtection="1">
      <alignment horizontal="center" vertical="center" wrapText="1"/>
    </xf>
    <xf numFmtId="0" fontId="4" fillId="0" borderId="4" xfId="3" applyFont="1" applyFill="1" applyBorder="1" applyAlignment="1" applyProtection="1">
      <alignment horizontal="left" vertical="center" wrapText="1"/>
    </xf>
    <xf numFmtId="0" fontId="4" fillId="0" borderId="4" xfId="0" applyFont="1" applyBorder="1" applyAlignment="1" applyProtection="1">
      <alignment horizontal="left" vertical="center" wrapText="1"/>
    </xf>
    <xf numFmtId="0" fontId="7" fillId="3" borderId="28" xfId="0" applyFont="1" applyFill="1" applyBorder="1" applyAlignment="1" applyProtection="1">
      <alignment horizontal="center" vertical="center" wrapText="1"/>
    </xf>
    <xf numFmtId="0" fontId="7" fillId="3" borderId="29" xfId="0" applyFont="1" applyFill="1" applyBorder="1" applyAlignment="1" applyProtection="1">
      <alignment horizontal="center" vertical="center" wrapText="1"/>
    </xf>
    <xf numFmtId="0" fontId="7" fillId="3" borderId="53" xfId="0" applyFont="1" applyFill="1" applyBorder="1" applyAlignment="1" applyProtection="1">
      <alignment horizontal="center" vertical="center" wrapText="1"/>
    </xf>
    <xf numFmtId="0" fontId="26" fillId="5" borderId="28" xfId="0" applyFont="1" applyFill="1" applyBorder="1" applyAlignment="1" applyProtection="1">
      <alignment horizontal="center" vertical="center" wrapText="1"/>
      <protection locked="0"/>
    </xf>
    <xf numFmtId="0" fontId="26" fillId="5" borderId="29" xfId="0" applyFont="1" applyFill="1" applyBorder="1" applyAlignment="1" applyProtection="1">
      <alignment horizontal="center" vertical="center" wrapText="1"/>
      <protection locked="0"/>
    </xf>
    <xf numFmtId="0" fontId="7" fillId="6" borderId="29" xfId="0" applyFont="1" applyFill="1" applyBorder="1" applyAlignment="1" applyProtection="1">
      <alignment horizontal="center" vertical="center" wrapText="1"/>
    </xf>
    <xf numFmtId="0" fontId="7" fillId="6" borderId="30" xfId="0" applyFont="1" applyFill="1" applyBorder="1" applyAlignment="1" applyProtection="1">
      <alignment horizontal="center" vertical="center" wrapText="1"/>
    </xf>
    <xf numFmtId="0" fontId="7" fillId="3" borderId="34"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7" fillId="3" borderId="54" xfId="0" applyFont="1" applyFill="1" applyBorder="1" applyAlignment="1" applyProtection="1">
      <alignment horizontal="center" vertical="center" wrapText="1"/>
    </xf>
    <xf numFmtId="0" fontId="26" fillId="5" borderId="51" xfId="0" applyFont="1" applyFill="1" applyBorder="1" applyAlignment="1" applyProtection="1">
      <alignment horizontal="center" vertical="center" wrapText="1"/>
      <protection locked="0"/>
    </xf>
    <xf numFmtId="0" fontId="26" fillId="5" borderId="5" xfId="0" applyFont="1" applyFill="1" applyBorder="1" applyAlignment="1" applyProtection="1">
      <alignment horizontal="center" vertical="center" wrapText="1"/>
      <protection locked="0"/>
    </xf>
    <xf numFmtId="0" fontId="26" fillId="0" borderId="34" xfId="0" applyFont="1" applyBorder="1" applyAlignment="1" applyProtection="1">
      <alignment horizontal="center" vertical="center" wrapText="1"/>
      <protection locked="0"/>
    </xf>
    <xf numFmtId="0" fontId="26" fillId="0" borderId="4" xfId="0" applyFont="1" applyBorder="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7" fillId="3" borderId="55" xfId="0" applyFont="1" applyFill="1" applyBorder="1" applyAlignment="1" applyProtection="1">
      <alignment horizontal="center" vertical="center" wrapText="1"/>
    </xf>
    <xf numFmtId="0" fontId="7" fillId="3" borderId="56" xfId="0" applyFont="1" applyFill="1" applyBorder="1" applyAlignment="1" applyProtection="1">
      <alignment horizontal="center" vertical="center" wrapText="1"/>
    </xf>
    <xf numFmtId="0" fontId="7" fillId="3" borderId="57" xfId="0" applyFont="1" applyFill="1" applyBorder="1" applyAlignment="1" applyProtection="1">
      <alignment horizontal="center" vertical="center" wrapText="1"/>
    </xf>
    <xf numFmtId="0" fontId="26" fillId="0" borderId="55" xfId="0" applyFont="1" applyBorder="1" applyAlignment="1" applyProtection="1">
      <alignment horizontal="center" vertical="center" wrapText="1"/>
      <protection locked="0"/>
    </xf>
    <xf numFmtId="0" fontId="26" fillId="0" borderId="56" xfId="0" applyFont="1" applyBorder="1" applyAlignment="1" applyProtection="1">
      <alignment horizontal="center" vertical="center" wrapText="1"/>
      <protection locked="0"/>
    </xf>
    <xf numFmtId="0" fontId="26" fillId="0" borderId="58" xfId="0" applyFont="1" applyBorder="1" applyAlignment="1" applyProtection="1">
      <alignment horizontal="center" vertical="center" wrapText="1"/>
      <protection locked="0"/>
    </xf>
    <xf numFmtId="0" fontId="6" fillId="2" borderId="11" xfId="3" applyFont="1" applyFill="1" applyBorder="1" applyAlignment="1" applyProtection="1">
      <alignment horizontal="center" vertical="center" wrapText="1"/>
    </xf>
    <xf numFmtId="0" fontId="6" fillId="2" borderId="12" xfId="3" applyFont="1" applyFill="1" applyBorder="1" applyAlignment="1" applyProtection="1">
      <alignment horizontal="center" vertical="center" wrapText="1"/>
    </xf>
    <xf numFmtId="0" fontId="6" fillId="2" borderId="13" xfId="3" applyFont="1" applyFill="1" applyBorder="1" applyAlignment="1" applyProtection="1">
      <alignment horizontal="center" vertical="center" wrapText="1"/>
    </xf>
    <xf numFmtId="0" fontId="6" fillId="2" borderId="14" xfId="3" applyFont="1" applyFill="1" applyBorder="1" applyAlignment="1" applyProtection="1">
      <alignment horizontal="center" vertical="center" wrapText="1"/>
    </xf>
    <xf numFmtId="0" fontId="6" fillId="2" borderId="15" xfId="3" applyFont="1" applyFill="1" applyBorder="1" applyAlignment="1" applyProtection="1">
      <alignment horizontal="center" vertical="center" wrapText="1"/>
    </xf>
    <xf numFmtId="0" fontId="6" fillId="2" borderId="16" xfId="3" applyFont="1" applyFill="1" applyBorder="1" applyAlignment="1" applyProtection="1">
      <alignment horizontal="center" vertical="center" wrapText="1"/>
    </xf>
    <xf numFmtId="0" fontId="6" fillId="2" borderId="17" xfId="3" applyFont="1" applyFill="1" applyBorder="1" applyAlignment="1" applyProtection="1">
      <alignment horizontal="center" vertical="center" wrapText="1"/>
    </xf>
    <xf numFmtId="0" fontId="6" fillId="2" borderId="18" xfId="3"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45"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6" xfId="0" applyFont="1" applyFill="1" applyBorder="1" applyAlignment="1" applyProtection="1">
      <alignment horizontal="center" vertical="center" wrapText="1"/>
    </xf>
    <xf numFmtId="0" fontId="7" fillId="3" borderId="15" xfId="0" applyFont="1" applyFill="1" applyBorder="1" applyAlignment="1" applyProtection="1">
      <alignment horizontal="center" vertical="center" wrapText="1"/>
    </xf>
    <xf numFmtId="0" fontId="7" fillId="3" borderId="17"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0" fontId="10" fillId="3" borderId="22" xfId="0" applyFont="1" applyFill="1" applyBorder="1" applyAlignment="1" applyProtection="1">
      <alignment horizontal="center" vertical="center" wrapText="1"/>
    </xf>
    <xf numFmtId="0" fontId="10" fillId="3" borderId="32"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23" xfId="0" applyFont="1" applyFill="1" applyBorder="1" applyAlignment="1" applyProtection="1">
      <alignment horizontal="center" vertical="center" wrapText="1"/>
    </xf>
    <xf numFmtId="0" fontId="10" fillId="3" borderId="33" xfId="0" applyFont="1" applyFill="1" applyBorder="1" applyAlignment="1" applyProtection="1">
      <alignment horizontal="center" vertical="center" wrapText="1"/>
    </xf>
    <xf numFmtId="0" fontId="10" fillId="3" borderId="41"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11" fillId="3" borderId="23" xfId="0" applyFont="1" applyFill="1" applyBorder="1" applyAlignment="1" applyProtection="1">
      <alignment horizontal="center" vertical="center" wrapText="1"/>
    </xf>
    <xf numFmtId="0" fontId="11" fillId="3" borderId="31" xfId="0" applyFont="1" applyFill="1" applyBorder="1" applyAlignment="1" applyProtection="1">
      <alignment horizontal="center" vertical="center" wrapText="1"/>
    </xf>
    <xf numFmtId="0" fontId="11" fillId="3" borderId="42" xfId="0" applyFont="1" applyFill="1" applyBorder="1" applyAlignment="1" applyProtection="1">
      <alignment horizontal="center" vertical="center" wrapText="1"/>
    </xf>
    <xf numFmtId="0" fontId="11" fillId="3" borderId="47" xfId="0" applyFont="1" applyFill="1" applyBorder="1" applyAlignment="1" applyProtection="1">
      <alignment horizontal="center" vertical="center" wrapText="1"/>
    </xf>
    <xf numFmtId="0" fontId="11" fillId="3" borderId="35" xfId="0" applyFont="1" applyFill="1" applyBorder="1" applyAlignment="1" applyProtection="1">
      <alignment horizontal="center" vertical="center" wrapText="1"/>
    </xf>
    <xf numFmtId="0" fontId="11" fillId="3" borderId="3" xfId="0" applyFont="1" applyFill="1" applyBorder="1" applyAlignment="1" applyProtection="1">
      <alignment horizontal="center" vertical="center" wrapText="1"/>
    </xf>
    <xf numFmtId="0" fontId="11" fillId="3" borderId="32" xfId="0" applyFont="1" applyFill="1" applyBorder="1" applyAlignment="1" applyProtection="1">
      <alignment horizontal="center" vertical="center" wrapText="1"/>
    </xf>
    <xf numFmtId="0" fontId="11" fillId="3" borderId="7" xfId="0"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11" fillId="3" borderId="6" xfId="0" applyFont="1" applyFill="1" applyBorder="1" applyAlignment="1" applyProtection="1">
      <alignment horizontal="center" vertical="center" wrapText="1"/>
    </xf>
    <xf numFmtId="0" fontId="11" fillId="3" borderId="38" xfId="0" applyFont="1" applyFill="1" applyBorder="1" applyAlignment="1" applyProtection="1">
      <alignment horizontal="center" vertical="center" wrapText="1"/>
    </xf>
    <xf numFmtId="0" fontId="11" fillId="3" borderId="43" xfId="0" applyFont="1" applyFill="1" applyBorder="1" applyAlignment="1" applyProtection="1">
      <alignment horizontal="center" vertical="center" wrapText="1"/>
    </xf>
    <xf numFmtId="0" fontId="11" fillId="3" borderId="44" xfId="0" applyFont="1" applyFill="1" applyBorder="1" applyAlignment="1" applyProtection="1">
      <alignment horizontal="center" vertical="center" wrapText="1"/>
    </xf>
    <xf numFmtId="0" fontId="11" fillId="3" borderId="37" xfId="0" applyFont="1" applyFill="1" applyBorder="1" applyAlignment="1" applyProtection="1">
      <alignment horizontal="center" vertical="center" wrapText="1"/>
    </xf>
    <xf numFmtId="0" fontId="11" fillId="3" borderId="27" xfId="0" applyFont="1" applyFill="1" applyBorder="1" applyAlignment="1" applyProtection="1">
      <alignment horizontal="center" vertical="center" wrapText="1"/>
    </xf>
    <xf numFmtId="0" fontId="11" fillId="3" borderId="46"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28" xfId="0" applyFont="1" applyFill="1" applyBorder="1" applyAlignment="1" applyProtection="1">
      <alignment horizontal="center" vertical="center" wrapText="1"/>
    </xf>
    <xf numFmtId="0" fontId="10" fillId="3" borderId="29" xfId="0" applyFont="1" applyFill="1" applyBorder="1" applyAlignment="1" applyProtection="1">
      <alignment horizontal="center" vertical="center" wrapText="1"/>
    </xf>
    <xf numFmtId="0" fontId="10" fillId="3" borderId="30" xfId="0" applyFont="1" applyFill="1" applyBorder="1" applyAlignment="1" applyProtection="1">
      <alignment horizontal="center" vertical="center" wrapText="1"/>
    </xf>
    <xf numFmtId="0" fontId="10" fillId="3" borderId="26" xfId="0" applyFont="1" applyFill="1" applyBorder="1" applyAlignment="1" applyProtection="1">
      <alignment horizontal="center" vertical="center" wrapText="1"/>
    </xf>
    <xf numFmtId="0" fontId="10" fillId="3" borderId="36"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12" fillId="4" borderId="51" xfId="4" applyFont="1" applyFill="1" applyBorder="1" applyAlignment="1" applyProtection="1">
      <alignment horizontal="center" vertical="center" wrapText="1"/>
      <protection locked="0"/>
    </xf>
    <xf numFmtId="0" fontId="12" fillId="4" borderId="38" xfId="4" applyFont="1" applyFill="1" applyBorder="1" applyAlignment="1" applyProtection="1">
      <alignment horizontal="center" vertical="center" wrapText="1"/>
      <protection locked="0"/>
    </xf>
    <xf numFmtId="0" fontId="12" fillId="4" borderId="49" xfId="4" applyFont="1" applyFill="1" applyBorder="1" applyAlignment="1" applyProtection="1">
      <alignment horizontal="center" vertical="center" wrapText="1"/>
      <protection locked="0"/>
    </xf>
    <xf numFmtId="0" fontId="12" fillId="4" borderId="50" xfId="4" applyFont="1" applyFill="1" applyBorder="1" applyAlignment="1" applyProtection="1">
      <alignment horizontal="center" vertical="center" wrapText="1"/>
      <protection locked="0"/>
    </xf>
    <xf numFmtId="0" fontId="7" fillId="3" borderId="63" xfId="0" applyFont="1" applyFill="1" applyBorder="1" applyAlignment="1" applyProtection="1">
      <alignment horizontal="center" vertical="center" wrapText="1"/>
    </xf>
    <xf numFmtId="0" fontId="7" fillId="3" borderId="73" xfId="0" applyFont="1" applyFill="1" applyBorder="1" applyAlignment="1" applyProtection="1">
      <alignment horizontal="center" vertical="center" wrapText="1"/>
    </xf>
    <xf numFmtId="0" fontId="7" fillId="3" borderId="27" xfId="0" applyFont="1" applyFill="1" applyBorder="1" applyAlignment="1" applyProtection="1">
      <alignment horizontal="center" vertical="center" wrapText="1"/>
    </xf>
    <xf numFmtId="0" fontId="11" fillId="3" borderId="73" xfId="0" applyFont="1" applyFill="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wrapText="1"/>
    </xf>
    <xf numFmtId="0" fontId="12" fillId="4" borderId="61" xfId="4" applyFont="1" applyFill="1" applyBorder="1" applyAlignment="1" applyProtection="1">
      <alignment horizontal="center" vertical="center" wrapText="1"/>
      <protection locked="0"/>
    </xf>
    <xf numFmtId="0" fontId="12" fillId="4" borderId="62" xfId="4" applyFont="1" applyFill="1" applyBorder="1" applyAlignment="1" applyProtection="1">
      <alignment horizontal="center" vertical="center" wrapText="1"/>
      <protection locked="0"/>
    </xf>
    <xf numFmtId="0" fontId="12" fillId="4" borderId="36" xfId="4" applyFont="1" applyFill="1" applyBorder="1" applyAlignment="1" applyProtection="1">
      <alignment horizontal="center" vertical="center" wrapText="1"/>
      <protection locked="0"/>
    </xf>
    <xf numFmtId="0" fontId="12" fillId="4" borderId="10" xfId="4" applyFont="1" applyFill="1" applyBorder="1" applyAlignment="1" applyProtection="1">
      <alignment horizontal="center" vertical="center" wrapText="1"/>
      <protection locked="0"/>
    </xf>
    <xf numFmtId="0" fontId="10" fillId="3" borderId="75" xfId="0" applyFont="1" applyFill="1" applyBorder="1" applyAlignment="1" applyProtection="1">
      <alignment horizontal="center" vertical="center" wrapText="1"/>
    </xf>
    <xf numFmtId="0" fontId="10" fillId="3" borderId="76" xfId="0" applyFont="1" applyFill="1" applyBorder="1" applyAlignment="1" applyProtection="1">
      <alignment horizontal="center" vertical="center" wrapText="1"/>
    </xf>
    <xf numFmtId="0" fontId="10" fillId="3" borderId="58" xfId="0" applyFont="1" applyFill="1" applyBorder="1" applyAlignment="1" applyProtection="1">
      <alignment horizontal="center" vertical="center" wrapText="1"/>
    </xf>
    <xf numFmtId="0" fontId="11" fillId="3" borderId="55" xfId="0" applyFont="1" applyFill="1" applyBorder="1" applyAlignment="1" applyProtection="1">
      <alignment horizontal="center" vertical="center" wrapText="1"/>
    </xf>
    <xf numFmtId="0" fontId="11" fillId="3" borderId="56" xfId="0" applyFont="1" applyFill="1" applyBorder="1" applyAlignment="1" applyProtection="1">
      <alignment horizontal="center" vertical="center" wrapText="1"/>
    </xf>
    <xf numFmtId="0" fontId="11" fillId="3" borderId="58" xfId="0" applyFont="1" applyFill="1" applyBorder="1" applyAlignment="1" applyProtection="1">
      <alignment horizontal="center" vertical="center" wrapText="1"/>
    </xf>
    <xf numFmtId="0" fontId="11" fillId="3" borderId="74" xfId="0" applyFont="1" applyFill="1" applyBorder="1" applyAlignment="1" applyProtection="1">
      <alignment horizontal="center" vertical="center" wrapText="1"/>
    </xf>
    <xf numFmtId="0" fontId="12" fillId="4" borderId="28" xfId="4" applyFont="1" applyFill="1" applyBorder="1" applyAlignment="1" applyProtection="1">
      <alignment horizontal="center" vertical="center" wrapText="1"/>
      <protection locked="0"/>
    </xf>
    <xf numFmtId="0" fontId="12" fillId="4" borderId="29" xfId="4" applyFont="1" applyFill="1" applyBorder="1" applyAlignment="1" applyProtection="1">
      <alignment horizontal="center" vertical="center" wrapText="1"/>
      <protection locked="0"/>
    </xf>
    <xf numFmtId="0" fontId="11" fillId="3" borderId="65" xfId="0" applyFont="1" applyFill="1" applyBorder="1" applyAlignment="1" applyProtection="1">
      <alignment horizontal="center" vertical="center" wrapText="1"/>
    </xf>
    <xf numFmtId="0" fontId="11" fillId="3" borderId="54"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7" fillId="3" borderId="26" xfId="0" applyFont="1" applyFill="1" applyBorder="1" applyAlignment="1" applyProtection="1">
      <alignment horizontal="center" vertical="center" wrapText="1"/>
    </xf>
    <xf numFmtId="0" fontId="4" fillId="0" borderId="54"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38" xfId="0" applyFont="1" applyBorder="1" applyAlignment="1" applyProtection="1">
      <alignment horizontal="left" vertical="center" wrapText="1"/>
    </xf>
    <xf numFmtId="0" fontId="6" fillId="2" borderId="26" xfId="3" applyFont="1" applyFill="1" applyBorder="1" applyAlignment="1" applyProtection="1">
      <alignment horizontal="center" vertical="center" wrapText="1"/>
    </xf>
    <xf numFmtId="0" fontId="6" fillId="2" borderId="64" xfId="3" applyFont="1" applyFill="1" applyBorder="1" applyAlignment="1" applyProtection="1">
      <alignment horizontal="center" vertical="center" wrapText="1"/>
    </xf>
    <xf numFmtId="0" fontId="7" fillId="3" borderId="70" xfId="0" applyFont="1" applyFill="1" applyBorder="1" applyAlignment="1" applyProtection="1">
      <alignment horizontal="center" vertical="center" wrapText="1"/>
    </xf>
    <xf numFmtId="0" fontId="11" fillId="3" borderId="30" xfId="0" applyFont="1" applyFill="1" applyBorder="1" applyAlignment="1" applyProtection="1">
      <alignment horizontal="center" vertical="center" wrapText="1"/>
    </xf>
    <xf numFmtId="0" fontId="9" fillId="4" borderId="24" xfId="4" applyFont="1" applyFill="1" applyBorder="1" applyAlignment="1" applyProtection="1">
      <alignment horizontal="center" vertical="center" wrapText="1"/>
      <protection locked="0"/>
    </xf>
    <xf numFmtId="0" fontId="9" fillId="4" borderId="25" xfId="4" applyFont="1" applyFill="1" applyBorder="1" applyAlignment="1" applyProtection="1">
      <alignment horizontal="center" vertical="center" wrapText="1"/>
      <protection locked="0"/>
    </xf>
    <xf numFmtId="0" fontId="12" fillId="4" borderId="5" xfId="4" applyFont="1" applyFill="1" applyBorder="1" applyAlignment="1" applyProtection="1">
      <alignment horizontal="center" vertical="center" wrapText="1"/>
      <protection locked="0"/>
    </xf>
    <xf numFmtId="0" fontId="12" fillId="4" borderId="60" xfId="4" applyFont="1" applyFill="1" applyBorder="1" applyAlignment="1" applyProtection="1">
      <alignment horizontal="center" vertical="center" wrapText="1"/>
      <protection locked="0"/>
    </xf>
    <xf numFmtId="0" fontId="9" fillId="4" borderId="21" xfId="4" applyFont="1" applyFill="1" applyBorder="1" applyAlignment="1" applyProtection="1">
      <alignment horizontal="center" vertical="center" wrapText="1"/>
      <protection locked="0"/>
    </xf>
    <xf numFmtId="0" fontId="9" fillId="4" borderId="22" xfId="4" applyFont="1" applyFill="1" applyBorder="1" applyAlignment="1" applyProtection="1">
      <alignment horizontal="center" vertical="center" wrapText="1"/>
      <protection locked="0"/>
    </xf>
    <xf numFmtId="0" fontId="25" fillId="4" borderId="51" xfId="4" applyFont="1" applyFill="1" applyBorder="1" applyAlignment="1" applyProtection="1">
      <alignment horizontal="center" vertical="center" wrapText="1"/>
      <protection locked="0"/>
    </xf>
    <xf numFmtId="0" fontId="25" fillId="4" borderId="38" xfId="4" applyFont="1" applyFill="1" applyBorder="1" applyAlignment="1" applyProtection="1">
      <alignment horizontal="center" vertical="center" wrapText="1"/>
      <protection locked="0"/>
    </xf>
    <xf numFmtId="0" fontId="8" fillId="3" borderId="59" xfId="0" applyFont="1" applyFill="1" applyBorder="1" applyAlignment="1" applyProtection="1">
      <alignment horizontal="center" vertical="center" wrapText="1"/>
    </xf>
    <xf numFmtId="0" fontId="11" fillId="3" borderId="72" xfId="0" applyFont="1" applyFill="1" applyBorder="1" applyAlignment="1" applyProtection="1">
      <alignment horizontal="center" vertical="center" wrapText="1"/>
    </xf>
    <xf numFmtId="0" fontId="11" fillId="3" borderId="75" xfId="0" applyFont="1" applyFill="1" applyBorder="1" applyAlignment="1" applyProtection="1">
      <alignment horizontal="center" vertical="center" wrapText="1"/>
    </xf>
    <xf numFmtId="0" fontId="11" fillId="3" borderId="76" xfId="0" applyFont="1" applyFill="1" applyBorder="1" applyAlignment="1" applyProtection="1">
      <alignment horizontal="center" vertical="center" wrapText="1"/>
    </xf>
    <xf numFmtId="0" fontId="11" fillId="3" borderId="62" xfId="0" applyFont="1" applyFill="1" applyBorder="1" applyAlignment="1" applyProtection="1">
      <alignment horizontal="center" vertical="center" wrapText="1"/>
    </xf>
    <xf numFmtId="0" fontId="11" fillId="3" borderId="68" xfId="0" applyFont="1" applyFill="1" applyBorder="1" applyAlignment="1" applyProtection="1">
      <alignment horizontal="center" vertical="center" wrapText="1"/>
    </xf>
    <xf numFmtId="0" fontId="11" fillId="3" borderId="69" xfId="0" applyFont="1" applyFill="1" applyBorder="1" applyAlignment="1" applyProtection="1">
      <alignment horizontal="center" vertical="center" wrapText="1"/>
    </xf>
    <xf numFmtId="0" fontId="9" fillId="4" borderId="36" xfId="4" applyFont="1" applyFill="1" applyBorder="1" applyAlignment="1" applyProtection="1">
      <alignment horizontal="center" vertical="center" wrapText="1"/>
      <protection locked="0"/>
    </xf>
    <xf numFmtId="0" fontId="9" fillId="4" borderId="10" xfId="4" applyFont="1" applyFill="1" applyBorder="1" applyAlignment="1" applyProtection="1">
      <alignment horizontal="center" vertical="center" wrapText="1"/>
      <protection locked="0"/>
    </xf>
    <xf numFmtId="0" fontId="7" fillId="6" borderId="53" xfId="0" applyFont="1" applyFill="1" applyBorder="1" applyAlignment="1" applyProtection="1">
      <alignment horizontal="center" vertical="center" wrapText="1"/>
    </xf>
    <xf numFmtId="0" fontId="7" fillId="6" borderId="48" xfId="0" applyFont="1" applyFill="1" applyBorder="1" applyAlignment="1" applyProtection="1">
      <alignment horizontal="center" vertical="center" wrapText="1"/>
    </xf>
    <xf numFmtId="0" fontId="7" fillId="6" borderId="65" xfId="0" applyFont="1" applyFill="1" applyBorder="1" applyAlignment="1" applyProtection="1">
      <alignment horizontal="center" vertical="center" wrapText="1"/>
    </xf>
    <xf numFmtId="0" fontId="9" fillId="4" borderId="0" xfId="4" applyFont="1" applyFill="1" applyBorder="1" applyAlignment="1" applyProtection="1">
      <alignment horizontal="left" vertical="center" wrapText="1"/>
      <protection locked="0"/>
    </xf>
    <xf numFmtId="0" fontId="9" fillId="4" borderId="7" xfId="4" applyFont="1" applyFill="1" applyBorder="1" applyAlignment="1" applyProtection="1">
      <alignment horizontal="left" vertical="center" wrapText="1"/>
      <protection locked="0"/>
    </xf>
    <xf numFmtId="0" fontId="9" fillId="4" borderId="38" xfId="4" applyFont="1" applyFill="1" applyBorder="1" applyAlignment="1" applyProtection="1">
      <alignment horizontal="left" vertical="center" wrapText="1"/>
      <protection locked="0"/>
    </xf>
    <xf numFmtId="0" fontId="9" fillId="4" borderId="51" xfId="4" applyFont="1" applyFill="1" applyBorder="1" applyAlignment="1" applyProtection="1">
      <alignment horizontal="left" vertical="center" wrapText="1"/>
      <protection locked="0"/>
    </xf>
  </cellXfs>
  <cellStyles count="7">
    <cellStyle name="Hipervínculo" xfId="3" builtinId="8"/>
    <cellStyle name="Millares" xfId="1" builtinId="3"/>
    <cellStyle name="Millares 2" xfId="6"/>
    <cellStyle name="Normal" xfId="0" builtinId="0"/>
    <cellStyle name="Normal 2" xfId="4"/>
    <cellStyle name="Normal 2 3" xfId="5"/>
    <cellStyle name="Porcentual" xfId="2" builtinId="5"/>
  </cellStyles>
  <dxfs count="1382">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99CC00"/>
        </patternFill>
      </fill>
    </dxf>
    <dxf>
      <fill>
        <patternFill>
          <bgColor rgb="FFFFFF00"/>
        </patternFill>
      </fill>
    </dxf>
    <dxf>
      <fill>
        <patternFill>
          <bgColor rgb="FFFFC000"/>
        </patternFill>
      </fill>
    </dxf>
    <dxf>
      <fill>
        <patternFill>
          <bgColor rgb="FFFF0000"/>
        </patternFill>
      </fill>
    </dxf>
    <dxf>
      <fill>
        <patternFill>
          <bgColor rgb="FF33CC33"/>
        </patternFill>
      </fill>
    </dxf>
    <dxf>
      <fill>
        <patternFill>
          <bgColor rgb="FFFFFF00"/>
        </patternFill>
      </fill>
    </dxf>
    <dxf>
      <fill>
        <patternFill>
          <bgColor rgb="FFFF0000"/>
        </patternFill>
      </fill>
    </dxf>
    <dxf>
      <fill>
        <patternFill>
          <bgColor rgb="FFFFC000"/>
        </patternFill>
      </fill>
    </dxf>
    <dxf>
      <fill>
        <patternFill>
          <bgColor rgb="FF99CC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6</xdr:row>
      <xdr:rowOff>38100</xdr:rowOff>
    </xdr:from>
    <xdr:to>
      <xdr:col>2</xdr:col>
      <xdr:colOff>585060</xdr:colOff>
      <xdr:row>6</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114675"/>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147602</xdr:colOff>
      <xdr:row>1</xdr:row>
      <xdr:rowOff>57049</xdr:rowOff>
    </xdr:from>
    <xdr:to>
      <xdr:col>3</xdr:col>
      <xdr:colOff>860971</xdr:colOff>
      <xdr:row>4</xdr:row>
      <xdr:rowOff>285749</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2329693" y="282185"/>
          <a:ext cx="1579278" cy="1267791"/>
        </a:xfrm>
        <a:prstGeom prst="rect">
          <a:avLst/>
        </a:prstGeom>
      </xdr:spPr>
    </xdr:pic>
    <xdr:clientData/>
  </xdr:twoCellAnchor>
  <xdr:twoCellAnchor editAs="oneCell">
    <xdr:from>
      <xdr:col>21</xdr:col>
      <xdr:colOff>557893</xdr:colOff>
      <xdr:row>1</xdr:row>
      <xdr:rowOff>54428</xdr:rowOff>
    </xdr:from>
    <xdr:to>
      <xdr:col>21</xdr:col>
      <xdr:colOff>2116142</xdr:colOff>
      <xdr:row>4</xdr:row>
      <xdr:rowOff>283128</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34140322" y="285749"/>
          <a:ext cx="1558249" cy="129005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7147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516773</xdr:colOff>
      <xdr:row>3</xdr:row>
      <xdr:rowOff>179294</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1223051" y="233941"/>
          <a:ext cx="1798797" cy="1050253"/>
        </a:xfrm>
        <a:prstGeom prst="rect">
          <a:avLst/>
        </a:prstGeom>
      </xdr:spPr>
    </xdr:pic>
    <xdr:clientData/>
  </xdr:twoCellAnchor>
  <xdr:twoCellAnchor editAs="oneCell">
    <xdr:from>
      <xdr:col>20</xdr:col>
      <xdr:colOff>350178</xdr:colOff>
      <xdr:row>1</xdr:row>
      <xdr:rowOff>67235</xdr:rowOff>
    </xdr:from>
    <xdr:to>
      <xdr:col>20</xdr:col>
      <xdr:colOff>1428743</xdr:colOff>
      <xdr:row>3</xdr:row>
      <xdr:rowOff>203088</xdr:rowOff>
    </xdr:to>
    <xdr:pic>
      <xdr:nvPicPr>
        <xdr:cNvPr id="7" name="6 Imagen" descr="Logo unidad EG.png"/>
        <xdr:cNvPicPr>
          <a:picLocks noChangeAspect="1"/>
        </xdr:cNvPicPr>
      </xdr:nvPicPr>
      <xdr:blipFill>
        <a:blip xmlns:r="http://schemas.openxmlformats.org/officeDocument/2006/relationships" r:embed="rId2" cstate="print"/>
        <a:stretch>
          <a:fillRect/>
        </a:stretch>
      </xdr:blipFill>
      <xdr:spPr>
        <a:xfrm>
          <a:off x="28139366" y="257735"/>
          <a:ext cx="1078565" cy="10407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589101</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028950"/>
          <a:ext cx="585926"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88148</xdr:colOff>
      <xdr:row>3</xdr:row>
      <xdr:rowOff>179294</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1394501" y="233941"/>
          <a:ext cx="1332072" cy="1050253"/>
        </a:xfrm>
        <a:prstGeom prst="rect">
          <a:avLst/>
        </a:prstGeom>
      </xdr:spPr>
    </xdr:pic>
    <xdr:clientData/>
  </xdr:twoCellAnchor>
  <xdr:twoCellAnchor editAs="oneCell">
    <xdr:from>
      <xdr:col>20</xdr:col>
      <xdr:colOff>428634</xdr:colOff>
      <xdr:row>1</xdr:row>
      <xdr:rowOff>71439</xdr:rowOff>
    </xdr:from>
    <xdr:to>
      <xdr:col>20</xdr:col>
      <xdr:colOff>1479718</xdr:colOff>
      <xdr:row>3</xdr:row>
      <xdr:rowOff>207292</xdr:rowOff>
    </xdr:to>
    <xdr:pic>
      <xdr:nvPicPr>
        <xdr:cNvPr id="7" name="6 Imagen" descr="Logo unidad EG.png"/>
        <xdr:cNvPicPr>
          <a:picLocks noChangeAspect="1"/>
        </xdr:cNvPicPr>
      </xdr:nvPicPr>
      <xdr:blipFill>
        <a:blip xmlns:r="http://schemas.openxmlformats.org/officeDocument/2006/relationships" r:embed="rId2" cstate="print"/>
        <a:stretch>
          <a:fillRect/>
        </a:stretch>
      </xdr:blipFill>
      <xdr:spPr>
        <a:xfrm>
          <a:off x="26908134" y="261939"/>
          <a:ext cx="1051084" cy="104072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52006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516773</xdr:colOff>
      <xdr:row>3</xdr:row>
      <xdr:rowOff>179294</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1394501" y="233941"/>
          <a:ext cx="1332072" cy="1050253"/>
        </a:xfrm>
        <a:prstGeom prst="rect">
          <a:avLst/>
        </a:prstGeom>
      </xdr:spPr>
    </xdr:pic>
    <xdr:clientData/>
  </xdr:twoCellAnchor>
  <xdr:twoCellAnchor editAs="oneCell">
    <xdr:from>
      <xdr:col>20</xdr:col>
      <xdr:colOff>683560</xdr:colOff>
      <xdr:row>1</xdr:row>
      <xdr:rowOff>67235</xdr:rowOff>
    </xdr:from>
    <xdr:to>
      <xdr:col>20</xdr:col>
      <xdr:colOff>1981200</xdr:colOff>
      <xdr:row>3</xdr:row>
      <xdr:rowOff>203088</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33849610" y="257735"/>
          <a:ext cx="1297640" cy="105025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52006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516773</xdr:colOff>
      <xdr:row>3</xdr:row>
      <xdr:rowOff>179294</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1394501" y="233941"/>
          <a:ext cx="1332072" cy="1050253"/>
        </a:xfrm>
        <a:prstGeom prst="rect">
          <a:avLst/>
        </a:prstGeom>
      </xdr:spPr>
    </xdr:pic>
    <xdr:clientData/>
  </xdr:twoCellAnchor>
  <xdr:twoCellAnchor editAs="oneCell">
    <xdr:from>
      <xdr:col>20</xdr:col>
      <xdr:colOff>690577</xdr:colOff>
      <xdr:row>1</xdr:row>
      <xdr:rowOff>71439</xdr:rowOff>
    </xdr:from>
    <xdr:to>
      <xdr:col>20</xdr:col>
      <xdr:colOff>2027412</xdr:colOff>
      <xdr:row>3</xdr:row>
      <xdr:rowOff>207292</xdr:rowOff>
    </xdr:to>
    <xdr:pic>
      <xdr:nvPicPr>
        <xdr:cNvPr id="7" name="6 Imagen" descr="Logo unidad EG.png"/>
        <xdr:cNvPicPr>
          <a:picLocks noChangeAspect="1"/>
        </xdr:cNvPicPr>
      </xdr:nvPicPr>
      <xdr:blipFill>
        <a:blip xmlns:r="http://schemas.openxmlformats.org/officeDocument/2006/relationships" r:embed="rId2" cstate="print"/>
        <a:stretch>
          <a:fillRect/>
        </a:stretch>
      </xdr:blipFill>
      <xdr:spPr>
        <a:xfrm>
          <a:off x="33885202" y="261939"/>
          <a:ext cx="1336835" cy="104072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52006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516773</xdr:colOff>
      <xdr:row>3</xdr:row>
      <xdr:rowOff>179294</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1394501" y="233941"/>
          <a:ext cx="1332072" cy="1050253"/>
        </a:xfrm>
        <a:prstGeom prst="rect">
          <a:avLst/>
        </a:prstGeom>
      </xdr:spPr>
    </xdr:pic>
    <xdr:clientData/>
  </xdr:twoCellAnchor>
  <xdr:twoCellAnchor editAs="oneCell">
    <xdr:from>
      <xdr:col>20</xdr:col>
      <xdr:colOff>690577</xdr:colOff>
      <xdr:row>1</xdr:row>
      <xdr:rowOff>71439</xdr:rowOff>
    </xdr:from>
    <xdr:to>
      <xdr:col>20</xdr:col>
      <xdr:colOff>2027412</xdr:colOff>
      <xdr:row>3</xdr:row>
      <xdr:rowOff>207292</xdr:rowOff>
    </xdr:to>
    <xdr:pic>
      <xdr:nvPicPr>
        <xdr:cNvPr id="7" name="6 Imagen" descr="Logo unidad EG.png"/>
        <xdr:cNvPicPr>
          <a:picLocks noChangeAspect="1"/>
        </xdr:cNvPicPr>
      </xdr:nvPicPr>
      <xdr:blipFill>
        <a:blip xmlns:r="http://schemas.openxmlformats.org/officeDocument/2006/relationships" r:embed="rId2" cstate="print"/>
        <a:stretch>
          <a:fillRect/>
        </a:stretch>
      </xdr:blipFill>
      <xdr:spPr>
        <a:xfrm>
          <a:off x="34170952" y="261939"/>
          <a:ext cx="1336835" cy="104072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52006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516773</xdr:colOff>
      <xdr:row>3</xdr:row>
      <xdr:rowOff>179294</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1394501" y="233941"/>
          <a:ext cx="1332072" cy="1050253"/>
        </a:xfrm>
        <a:prstGeom prst="rect">
          <a:avLst/>
        </a:prstGeom>
      </xdr:spPr>
    </xdr:pic>
    <xdr:clientData/>
  </xdr:twoCellAnchor>
  <xdr:twoCellAnchor editAs="oneCell">
    <xdr:from>
      <xdr:col>20</xdr:col>
      <xdr:colOff>642951</xdr:colOff>
      <xdr:row>1</xdr:row>
      <xdr:rowOff>71439</xdr:rowOff>
    </xdr:from>
    <xdr:to>
      <xdr:col>20</xdr:col>
      <xdr:colOff>1979786</xdr:colOff>
      <xdr:row>3</xdr:row>
      <xdr:rowOff>207292</xdr:rowOff>
    </xdr:to>
    <xdr:pic>
      <xdr:nvPicPr>
        <xdr:cNvPr id="7" name="6 Imagen" descr="Logo unidad EG.png"/>
        <xdr:cNvPicPr>
          <a:picLocks noChangeAspect="1"/>
        </xdr:cNvPicPr>
      </xdr:nvPicPr>
      <xdr:blipFill>
        <a:blip xmlns:r="http://schemas.openxmlformats.org/officeDocument/2006/relationships" r:embed="rId2" cstate="print"/>
        <a:stretch>
          <a:fillRect/>
        </a:stretch>
      </xdr:blipFill>
      <xdr:spPr>
        <a:xfrm>
          <a:off x="33837576" y="261939"/>
          <a:ext cx="1336835" cy="104072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52006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516773</xdr:colOff>
      <xdr:row>3</xdr:row>
      <xdr:rowOff>179294</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1394501" y="233941"/>
          <a:ext cx="1332072" cy="1050253"/>
        </a:xfrm>
        <a:prstGeom prst="rect">
          <a:avLst/>
        </a:prstGeom>
      </xdr:spPr>
    </xdr:pic>
    <xdr:clientData/>
  </xdr:twoCellAnchor>
  <xdr:twoCellAnchor editAs="oneCell">
    <xdr:from>
      <xdr:col>20</xdr:col>
      <xdr:colOff>685800</xdr:colOff>
      <xdr:row>1</xdr:row>
      <xdr:rowOff>76200</xdr:rowOff>
    </xdr:from>
    <xdr:to>
      <xdr:col>20</xdr:col>
      <xdr:colOff>2017872</xdr:colOff>
      <xdr:row>3</xdr:row>
      <xdr:rowOff>212053</xdr:rowOff>
    </xdr:to>
    <xdr:pic>
      <xdr:nvPicPr>
        <xdr:cNvPr id="7" name="6 Imagen" descr="Logo unidad EG.png"/>
        <xdr:cNvPicPr>
          <a:picLocks noChangeAspect="1"/>
        </xdr:cNvPicPr>
      </xdr:nvPicPr>
      <xdr:blipFill>
        <a:blip xmlns:r="http://schemas.openxmlformats.org/officeDocument/2006/relationships" r:embed="rId2" cstate="print"/>
        <a:stretch>
          <a:fillRect/>
        </a:stretch>
      </xdr:blipFill>
      <xdr:spPr>
        <a:xfrm>
          <a:off x="34023300" y="266700"/>
          <a:ext cx="1332072" cy="105025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52006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516773</xdr:colOff>
      <xdr:row>3</xdr:row>
      <xdr:rowOff>179294</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1394501" y="233941"/>
          <a:ext cx="1332072" cy="1050253"/>
        </a:xfrm>
        <a:prstGeom prst="rect">
          <a:avLst/>
        </a:prstGeom>
      </xdr:spPr>
    </xdr:pic>
    <xdr:clientData/>
  </xdr:twoCellAnchor>
  <xdr:twoCellAnchor editAs="oneCell">
    <xdr:from>
      <xdr:col>20</xdr:col>
      <xdr:colOff>690577</xdr:colOff>
      <xdr:row>1</xdr:row>
      <xdr:rowOff>71439</xdr:rowOff>
    </xdr:from>
    <xdr:to>
      <xdr:col>20</xdr:col>
      <xdr:colOff>2027412</xdr:colOff>
      <xdr:row>3</xdr:row>
      <xdr:rowOff>207292</xdr:rowOff>
    </xdr:to>
    <xdr:pic>
      <xdr:nvPicPr>
        <xdr:cNvPr id="7" name="6 Imagen" descr="Logo unidad EG.png"/>
        <xdr:cNvPicPr>
          <a:picLocks noChangeAspect="1"/>
        </xdr:cNvPicPr>
      </xdr:nvPicPr>
      <xdr:blipFill>
        <a:blip xmlns:r="http://schemas.openxmlformats.org/officeDocument/2006/relationships" r:embed="rId2" cstate="print"/>
        <a:stretch>
          <a:fillRect/>
        </a:stretch>
      </xdr:blipFill>
      <xdr:spPr>
        <a:xfrm>
          <a:off x="34075702" y="261939"/>
          <a:ext cx="1336835" cy="104072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52006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516773</xdr:colOff>
      <xdr:row>3</xdr:row>
      <xdr:rowOff>179294</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1394501" y="233941"/>
          <a:ext cx="1332072" cy="1050253"/>
        </a:xfrm>
        <a:prstGeom prst="rect">
          <a:avLst/>
        </a:prstGeom>
      </xdr:spPr>
    </xdr:pic>
    <xdr:clientData/>
  </xdr:twoCellAnchor>
  <xdr:twoCellAnchor editAs="oneCell">
    <xdr:from>
      <xdr:col>20</xdr:col>
      <xdr:colOff>666764</xdr:colOff>
      <xdr:row>1</xdr:row>
      <xdr:rowOff>71439</xdr:rowOff>
    </xdr:from>
    <xdr:to>
      <xdr:col>20</xdr:col>
      <xdr:colOff>2003599</xdr:colOff>
      <xdr:row>3</xdr:row>
      <xdr:rowOff>207292</xdr:rowOff>
    </xdr:to>
    <xdr:pic>
      <xdr:nvPicPr>
        <xdr:cNvPr id="7" name="6 Imagen" descr="Logo unidad EG.png"/>
        <xdr:cNvPicPr>
          <a:picLocks noChangeAspect="1"/>
        </xdr:cNvPicPr>
      </xdr:nvPicPr>
      <xdr:blipFill>
        <a:blip xmlns:r="http://schemas.openxmlformats.org/officeDocument/2006/relationships" r:embed="rId2" cstate="print"/>
        <a:stretch>
          <a:fillRect/>
        </a:stretch>
      </xdr:blipFill>
      <xdr:spPr>
        <a:xfrm>
          <a:off x="33861389" y="261939"/>
          <a:ext cx="1336835" cy="104072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2</xdr:col>
      <xdr:colOff>29435</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161925" y="5200650"/>
          <a:ext cx="581885"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516773</xdr:colOff>
      <xdr:row>3</xdr:row>
      <xdr:rowOff>179294</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1394501" y="233941"/>
          <a:ext cx="1332072" cy="1050253"/>
        </a:xfrm>
        <a:prstGeom prst="rect">
          <a:avLst/>
        </a:prstGeom>
      </xdr:spPr>
    </xdr:pic>
    <xdr:clientData/>
  </xdr:twoCellAnchor>
  <xdr:twoCellAnchor editAs="oneCell">
    <xdr:from>
      <xdr:col>20</xdr:col>
      <xdr:colOff>333382</xdr:colOff>
      <xdr:row>1</xdr:row>
      <xdr:rowOff>71439</xdr:rowOff>
    </xdr:from>
    <xdr:to>
      <xdr:col>20</xdr:col>
      <xdr:colOff>1622592</xdr:colOff>
      <xdr:row>3</xdr:row>
      <xdr:rowOff>207292</xdr:rowOff>
    </xdr:to>
    <xdr:pic>
      <xdr:nvPicPr>
        <xdr:cNvPr id="7" name="6 Imagen" descr="Logo unidad EG.png"/>
        <xdr:cNvPicPr>
          <a:picLocks noChangeAspect="1"/>
        </xdr:cNvPicPr>
      </xdr:nvPicPr>
      <xdr:blipFill>
        <a:blip xmlns:r="http://schemas.openxmlformats.org/officeDocument/2006/relationships" r:embed="rId2" cstate="print"/>
        <a:stretch>
          <a:fillRect/>
        </a:stretch>
      </xdr:blipFill>
      <xdr:spPr>
        <a:xfrm>
          <a:off x="24503070" y="261939"/>
          <a:ext cx="1289210" cy="10407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6</xdr:row>
      <xdr:rowOff>38100</xdr:rowOff>
    </xdr:from>
    <xdr:to>
      <xdr:col>2</xdr:col>
      <xdr:colOff>585060</xdr:colOff>
      <xdr:row>6</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438400" y="1914525"/>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147602</xdr:colOff>
      <xdr:row>1</xdr:row>
      <xdr:rowOff>57049</xdr:rowOff>
    </xdr:from>
    <xdr:to>
      <xdr:col>3</xdr:col>
      <xdr:colOff>860971</xdr:colOff>
      <xdr:row>4</xdr:row>
      <xdr:rowOff>285749</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2586002" y="285649"/>
          <a:ext cx="1570619" cy="1285975"/>
        </a:xfrm>
        <a:prstGeom prst="rect">
          <a:avLst/>
        </a:prstGeom>
      </xdr:spPr>
    </xdr:pic>
    <xdr:clientData/>
  </xdr:twoCellAnchor>
  <xdr:twoCellAnchor editAs="oneCell">
    <xdr:from>
      <xdr:col>21</xdr:col>
      <xdr:colOff>557893</xdr:colOff>
      <xdr:row>1</xdr:row>
      <xdr:rowOff>54428</xdr:rowOff>
    </xdr:from>
    <xdr:to>
      <xdr:col>21</xdr:col>
      <xdr:colOff>2116142</xdr:colOff>
      <xdr:row>4</xdr:row>
      <xdr:rowOff>283128</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35848018" y="283028"/>
          <a:ext cx="1558249" cy="128597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52006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516773</xdr:colOff>
      <xdr:row>3</xdr:row>
      <xdr:rowOff>179294</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965876" y="233941"/>
          <a:ext cx="1274922" cy="1050253"/>
        </a:xfrm>
        <a:prstGeom prst="rect">
          <a:avLst/>
        </a:prstGeom>
      </xdr:spPr>
    </xdr:pic>
    <xdr:clientData/>
  </xdr:twoCellAnchor>
  <xdr:twoCellAnchor editAs="oneCell">
    <xdr:from>
      <xdr:col>20</xdr:col>
      <xdr:colOff>666764</xdr:colOff>
      <xdr:row>1</xdr:row>
      <xdr:rowOff>71439</xdr:rowOff>
    </xdr:from>
    <xdr:to>
      <xdr:col>20</xdr:col>
      <xdr:colOff>2003599</xdr:colOff>
      <xdr:row>3</xdr:row>
      <xdr:rowOff>207292</xdr:rowOff>
    </xdr:to>
    <xdr:pic>
      <xdr:nvPicPr>
        <xdr:cNvPr id="7" name="6 Imagen" descr="Logo unidad EG.png"/>
        <xdr:cNvPicPr>
          <a:picLocks noChangeAspect="1"/>
        </xdr:cNvPicPr>
      </xdr:nvPicPr>
      <xdr:blipFill>
        <a:blip xmlns:r="http://schemas.openxmlformats.org/officeDocument/2006/relationships" r:embed="rId2" cstate="print"/>
        <a:stretch>
          <a:fillRect/>
        </a:stretch>
      </xdr:blipFill>
      <xdr:spPr>
        <a:xfrm>
          <a:off x="33861389" y="261939"/>
          <a:ext cx="1336835" cy="104072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31813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516773</xdr:colOff>
      <xdr:row>3</xdr:row>
      <xdr:rowOff>179294</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1394501" y="233941"/>
          <a:ext cx="1332072" cy="1050253"/>
        </a:xfrm>
        <a:prstGeom prst="rect">
          <a:avLst/>
        </a:prstGeom>
      </xdr:spPr>
    </xdr:pic>
    <xdr:clientData/>
  </xdr:twoCellAnchor>
  <xdr:twoCellAnchor editAs="oneCell">
    <xdr:from>
      <xdr:col>20</xdr:col>
      <xdr:colOff>690577</xdr:colOff>
      <xdr:row>1</xdr:row>
      <xdr:rowOff>71439</xdr:rowOff>
    </xdr:from>
    <xdr:to>
      <xdr:col>20</xdr:col>
      <xdr:colOff>2027412</xdr:colOff>
      <xdr:row>3</xdr:row>
      <xdr:rowOff>207292</xdr:rowOff>
    </xdr:to>
    <xdr:pic>
      <xdr:nvPicPr>
        <xdr:cNvPr id="7" name="6 Imagen" descr="Logo unidad EG.png"/>
        <xdr:cNvPicPr>
          <a:picLocks noChangeAspect="1"/>
        </xdr:cNvPicPr>
      </xdr:nvPicPr>
      <xdr:blipFill>
        <a:blip xmlns:r="http://schemas.openxmlformats.org/officeDocument/2006/relationships" r:embed="rId2" cstate="print"/>
        <a:stretch>
          <a:fillRect/>
        </a:stretch>
      </xdr:blipFill>
      <xdr:spPr>
        <a:xfrm>
          <a:off x="33885202" y="261939"/>
          <a:ext cx="1336835" cy="104072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52006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516773</xdr:colOff>
      <xdr:row>3</xdr:row>
      <xdr:rowOff>179294</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1394501" y="233941"/>
          <a:ext cx="1332072" cy="1050253"/>
        </a:xfrm>
        <a:prstGeom prst="rect">
          <a:avLst/>
        </a:prstGeom>
      </xdr:spPr>
    </xdr:pic>
    <xdr:clientData/>
  </xdr:twoCellAnchor>
  <xdr:twoCellAnchor editAs="oneCell">
    <xdr:from>
      <xdr:col>20</xdr:col>
      <xdr:colOff>690577</xdr:colOff>
      <xdr:row>1</xdr:row>
      <xdr:rowOff>71439</xdr:rowOff>
    </xdr:from>
    <xdr:to>
      <xdr:col>20</xdr:col>
      <xdr:colOff>2027412</xdr:colOff>
      <xdr:row>3</xdr:row>
      <xdr:rowOff>207292</xdr:rowOff>
    </xdr:to>
    <xdr:pic>
      <xdr:nvPicPr>
        <xdr:cNvPr id="8" name="7 Imagen" descr="Logo unidad EG.png"/>
        <xdr:cNvPicPr>
          <a:picLocks noChangeAspect="1"/>
        </xdr:cNvPicPr>
      </xdr:nvPicPr>
      <xdr:blipFill>
        <a:blip xmlns:r="http://schemas.openxmlformats.org/officeDocument/2006/relationships" r:embed="rId2" cstate="print"/>
        <a:stretch>
          <a:fillRect/>
        </a:stretch>
      </xdr:blipFill>
      <xdr:spPr>
        <a:xfrm>
          <a:off x="33828052" y="261939"/>
          <a:ext cx="1336835" cy="10502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52006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516773</xdr:colOff>
      <xdr:row>3</xdr:row>
      <xdr:rowOff>179294</xdr:rowOff>
    </xdr:to>
    <xdr:pic>
      <xdr:nvPicPr>
        <xdr:cNvPr id="3" name="2 Imagen" descr="Logo unidad EG.png"/>
        <xdr:cNvPicPr>
          <a:picLocks noChangeAspect="1"/>
        </xdr:cNvPicPr>
      </xdr:nvPicPr>
      <xdr:blipFill>
        <a:blip xmlns:r="http://schemas.openxmlformats.org/officeDocument/2006/relationships" r:embed="rId2" cstate="print"/>
        <a:stretch>
          <a:fillRect/>
        </a:stretch>
      </xdr:blipFill>
      <xdr:spPr>
        <a:xfrm>
          <a:off x="1394501" y="233941"/>
          <a:ext cx="1332072" cy="1050253"/>
        </a:xfrm>
        <a:prstGeom prst="rect">
          <a:avLst/>
        </a:prstGeom>
      </xdr:spPr>
    </xdr:pic>
    <xdr:clientData/>
  </xdr:twoCellAnchor>
  <xdr:twoCellAnchor editAs="oneCell">
    <xdr:from>
      <xdr:col>20</xdr:col>
      <xdr:colOff>683560</xdr:colOff>
      <xdr:row>1</xdr:row>
      <xdr:rowOff>67235</xdr:rowOff>
    </xdr:from>
    <xdr:to>
      <xdr:col>20</xdr:col>
      <xdr:colOff>1981200</xdr:colOff>
      <xdr:row>3</xdr:row>
      <xdr:rowOff>203088</xdr:rowOff>
    </xdr:to>
    <xdr:pic>
      <xdr:nvPicPr>
        <xdr:cNvPr id="4" name="3 Imagen" descr="Logo unidad EG.png"/>
        <xdr:cNvPicPr>
          <a:picLocks noChangeAspect="1"/>
        </xdr:cNvPicPr>
      </xdr:nvPicPr>
      <xdr:blipFill>
        <a:blip xmlns:r="http://schemas.openxmlformats.org/officeDocument/2006/relationships" r:embed="rId2" cstate="print"/>
        <a:stretch>
          <a:fillRect/>
        </a:stretch>
      </xdr:blipFill>
      <xdr:spPr>
        <a:xfrm>
          <a:off x="33849610" y="257735"/>
          <a:ext cx="1297640" cy="105025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4200525"/>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516773</xdr:colOff>
      <xdr:row>3</xdr:row>
      <xdr:rowOff>179294</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1394501" y="233941"/>
          <a:ext cx="1332072" cy="1050253"/>
        </a:xfrm>
        <a:prstGeom prst="rect">
          <a:avLst/>
        </a:prstGeom>
      </xdr:spPr>
    </xdr:pic>
    <xdr:clientData/>
  </xdr:twoCellAnchor>
  <xdr:twoCellAnchor editAs="oneCell">
    <xdr:from>
      <xdr:col>20</xdr:col>
      <xdr:colOff>683560</xdr:colOff>
      <xdr:row>1</xdr:row>
      <xdr:rowOff>67235</xdr:rowOff>
    </xdr:from>
    <xdr:to>
      <xdr:col>20</xdr:col>
      <xdr:colOff>1981200</xdr:colOff>
      <xdr:row>3</xdr:row>
      <xdr:rowOff>203088</xdr:rowOff>
    </xdr:to>
    <xdr:pic>
      <xdr:nvPicPr>
        <xdr:cNvPr id="6" name="5 Imagen" descr="Logo unidad EG.png"/>
        <xdr:cNvPicPr>
          <a:picLocks noChangeAspect="1"/>
        </xdr:cNvPicPr>
      </xdr:nvPicPr>
      <xdr:blipFill>
        <a:blip xmlns:r="http://schemas.openxmlformats.org/officeDocument/2006/relationships" r:embed="rId2" cstate="print"/>
        <a:stretch>
          <a:fillRect/>
        </a:stretch>
      </xdr:blipFill>
      <xdr:spPr>
        <a:xfrm>
          <a:off x="33849610" y="257735"/>
          <a:ext cx="1297640" cy="105025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52006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516773</xdr:colOff>
      <xdr:row>3</xdr:row>
      <xdr:rowOff>179294</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1394501" y="233941"/>
          <a:ext cx="1332072" cy="1050253"/>
        </a:xfrm>
        <a:prstGeom prst="rect">
          <a:avLst/>
        </a:prstGeom>
      </xdr:spPr>
    </xdr:pic>
    <xdr:clientData/>
  </xdr:twoCellAnchor>
  <xdr:twoCellAnchor editAs="oneCell">
    <xdr:from>
      <xdr:col>20</xdr:col>
      <xdr:colOff>683560</xdr:colOff>
      <xdr:row>1</xdr:row>
      <xdr:rowOff>67235</xdr:rowOff>
    </xdr:from>
    <xdr:to>
      <xdr:col>20</xdr:col>
      <xdr:colOff>1981200</xdr:colOff>
      <xdr:row>3</xdr:row>
      <xdr:rowOff>203088</xdr:rowOff>
    </xdr:to>
    <xdr:pic>
      <xdr:nvPicPr>
        <xdr:cNvPr id="7" name="6 Imagen" descr="Logo unidad EG.png"/>
        <xdr:cNvPicPr>
          <a:picLocks noChangeAspect="1"/>
        </xdr:cNvPicPr>
      </xdr:nvPicPr>
      <xdr:blipFill>
        <a:blip xmlns:r="http://schemas.openxmlformats.org/officeDocument/2006/relationships" r:embed="rId2" cstate="print"/>
        <a:stretch>
          <a:fillRect/>
        </a:stretch>
      </xdr:blipFill>
      <xdr:spPr>
        <a:xfrm>
          <a:off x="32439910" y="257735"/>
          <a:ext cx="1297640" cy="105025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0" y="52006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516773</xdr:colOff>
      <xdr:row>3</xdr:row>
      <xdr:rowOff>179294</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1394501" y="233941"/>
          <a:ext cx="1332072" cy="1050253"/>
        </a:xfrm>
        <a:prstGeom prst="rect">
          <a:avLst/>
        </a:prstGeom>
      </xdr:spPr>
    </xdr:pic>
    <xdr:clientData/>
  </xdr:twoCellAnchor>
  <xdr:twoCellAnchor editAs="oneCell">
    <xdr:from>
      <xdr:col>20</xdr:col>
      <xdr:colOff>683560</xdr:colOff>
      <xdr:row>1</xdr:row>
      <xdr:rowOff>67235</xdr:rowOff>
    </xdr:from>
    <xdr:to>
      <xdr:col>20</xdr:col>
      <xdr:colOff>1981200</xdr:colOff>
      <xdr:row>3</xdr:row>
      <xdr:rowOff>203088</xdr:rowOff>
    </xdr:to>
    <xdr:pic>
      <xdr:nvPicPr>
        <xdr:cNvPr id="6" name="5 Imagen" descr="Logo unidad EG.png"/>
        <xdr:cNvPicPr>
          <a:picLocks noChangeAspect="1"/>
        </xdr:cNvPicPr>
      </xdr:nvPicPr>
      <xdr:blipFill>
        <a:blip xmlns:r="http://schemas.openxmlformats.org/officeDocument/2006/relationships" r:embed="rId2" cstate="print"/>
        <a:stretch>
          <a:fillRect/>
        </a:stretch>
      </xdr:blipFill>
      <xdr:spPr>
        <a:xfrm>
          <a:off x="36497560" y="257735"/>
          <a:ext cx="1297640" cy="10502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52006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251501</xdr:colOff>
      <xdr:row>1</xdr:row>
      <xdr:rowOff>43441</xdr:rowOff>
    </xdr:from>
    <xdr:to>
      <xdr:col>3</xdr:col>
      <xdr:colOff>516773</xdr:colOff>
      <xdr:row>3</xdr:row>
      <xdr:rowOff>179294</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994451" y="233941"/>
          <a:ext cx="1046322" cy="1050253"/>
        </a:xfrm>
        <a:prstGeom prst="rect">
          <a:avLst/>
        </a:prstGeom>
      </xdr:spPr>
    </xdr:pic>
    <xdr:clientData/>
  </xdr:twoCellAnchor>
  <xdr:twoCellAnchor editAs="oneCell">
    <xdr:from>
      <xdr:col>20</xdr:col>
      <xdr:colOff>692720</xdr:colOff>
      <xdr:row>1</xdr:row>
      <xdr:rowOff>69272</xdr:rowOff>
    </xdr:from>
    <xdr:to>
      <xdr:col>20</xdr:col>
      <xdr:colOff>2031719</xdr:colOff>
      <xdr:row>3</xdr:row>
      <xdr:rowOff>205125</xdr:rowOff>
    </xdr:to>
    <xdr:pic>
      <xdr:nvPicPr>
        <xdr:cNvPr id="7" name="6 Imagen" descr="Logo unidad EG.png"/>
        <xdr:cNvPicPr>
          <a:picLocks noChangeAspect="1"/>
        </xdr:cNvPicPr>
      </xdr:nvPicPr>
      <xdr:blipFill>
        <a:blip xmlns:r="http://schemas.openxmlformats.org/officeDocument/2006/relationships" r:embed="rId2" cstate="print"/>
        <a:stretch>
          <a:fillRect/>
        </a:stretch>
      </xdr:blipFill>
      <xdr:spPr>
        <a:xfrm>
          <a:off x="33874356" y="259772"/>
          <a:ext cx="1338999" cy="10537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575535</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285750" y="51625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1</xdr:col>
      <xdr:colOff>518201</xdr:colOff>
      <xdr:row>1</xdr:row>
      <xdr:rowOff>43441</xdr:rowOff>
    </xdr:from>
    <xdr:to>
      <xdr:col>3</xdr:col>
      <xdr:colOff>173873</xdr:colOff>
      <xdr:row>3</xdr:row>
      <xdr:rowOff>179294</xdr:rowOff>
    </xdr:to>
    <xdr:pic>
      <xdr:nvPicPr>
        <xdr:cNvPr id="5" name="4 Imagen" descr="Logo unidad EG.png"/>
        <xdr:cNvPicPr>
          <a:picLocks noChangeAspect="1"/>
        </xdr:cNvPicPr>
      </xdr:nvPicPr>
      <xdr:blipFill>
        <a:blip xmlns:r="http://schemas.openxmlformats.org/officeDocument/2006/relationships" r:embed="rId2" cstate="print"/>
        <a:stretch>
          <a:fillRect/>
        </a:stretch>
      </xdr:blipFill>
      <xdr:spPr>
        <a:xfrm>
          <a:off x="823001" y="233941"/>
          <a:ext cx="1103472" cy="1050253"/>
        </a:xfrm>
        <a:prstGeom prst="rect">
          <a:avLst/>
        </a:prstGeom>
      </xdr:spPr>
    </xdr:pic>
    <xdr:clientData/>
  </xdr:twoCellAnchor>
  <xdr:twoCellAnchor editAs="oneCell">
    <xdr:from>
      <xdr:col>20</xdr:col>
      <xdr:colOff>450268</xdr:colOff>
      <xdr:row>1</xdr:row>
      <xdr:rowOff>86590</xdr:rowOff>
    </xdr:from>
    <xdr:to>
      <xdr:col>20</xdr:col>
      <xdr:colOff>1529494</xdr:colOff>
      <xdr:row>3</xdr:row>
      <xdr:rowOff>222443</xdr:rowOff>
    </xdr:to>
    <xdr:pic>
      <xdr:nvPicPr>
        <xdr:cNvPr id="7" name="6 Imagen" descr="Logo unidad EG.png"/>
        <xdr:cNvPicPr>
          <a:picLocks noChangeAspect="1"/>
        </xdr:cNvPicPr>
      </xdr:nvPicPr>
      <xdr:blipFill>
        <a:blip xmlns:r="http://schemas.openxmlformats.org/officeDocument/2006/relationships" r:embed="rId2" cstate="print"/>
        <a:stretch>
          <a:fillRect/>
        </a:stretch>
      </xdr:blipFill>
      <xdr:spPr>
        <a:xfrm>
          <a:off x="21335995" y="277090"/>
          <a:ext cx="1079226" cy="105371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10</xdr:row>
      <xdr:rowOff>38100</xdr:rowOff>
    </xdr:from>
    <xdr:to>
      <xdr:col>1</xdr:col>
      <xdr:colOff>585060</xdr:colOff>
      <xdr:row>10</xdr:row>
      <xdr:rowOff>43763</xdr:rowOff>
    </xdr:to>
    <xdr:pic>
      <xdr:nvPicPr>
        <xdr:cNvPr id="2" name="1 Imagen"/>
        <xdr:cNvPicPr>
          <a:picLocks noChangeAspect="1" noChangeArrowheads="1"/>
        </xdr:cNvPicPr>
      </xdr:nvPicPr>
      <xdr:blipFill>
        <a:blip xmlns:r="http://schemas.openxmlformats.org/officeDocument/2006/relationships" r:embed="rId1">
          <a:duotone>
            <a:schemeClr val="accent1">
              <a:shade val="45000"/>
              <a:satMod val="135000"/>
            </a:schemeClr>
            <a:prstClr val="white"/>
          </a:duotone>
        </a:blip>
        <a:srcRect/>
        <a:stretch>
          <a:fillRect/>
        </a:stretch>
      </xdr:blipFill>
      <xdr:spPr bwMode="auto">
        <a:xfrm>
          <a:off x="161925" y="5200650"/>
          <a:ext cx="585060" cy="5663"/>
        </a:xfrm>
        <a:prstGeom prst="rect">
          <a:avLst/>
        </a:prstGeom>
        <a:ln>
          <a:noFill/>
        </a:ln>
        <a:effectLst>
          <a:reflection blurRad="12700" stA="30000" endPos="30000" dist="5000" dir="5400000" sy="-100000" algn="bl" rotWithShape="0"/>
        </a:effectLst>
        <a:scene3d>
          <a:camera prst="perspectiveContrastingLeftFacing">
            <a:rot lat="300000" lon="19800000" rev="0"/>
          </a:camera>
          <a:lightRig rig="threePt" dir="t">
            <a:rot lat="0" lon="0" rev="2700000"/>
          </a:lightRig>
        </a:scene3d>
        <a:sp3d>
          <a:bevelT w="63500" h="50800"/>
        </a:sp3d>
      </xdr:spPr>
    </xdr:pic>
    <xdr:clientData/>
  </xdr:twoCellAnchor>
  <xdr:twoCellAnchor editAs="oneCell">
    <xdr:from>
      <xdr:col>2</xdr:col>
      <xdr:colOff>500090</xdr:colOff>
      <xdr:row>1</xdr:row>
      <xdr:rowOff>47626</xdr:rowOff>
    </xdr:from>
    <xdr:to>
      <xdr:col>3</xdr:col>
      <xdr:colOff>60512</xdr:colOff>
      <xdr:row>3</xdr:row>
      <xdr:rowOff>183479</xdr:rowOff>
    </xdr:to>
    <xdr:pic>
      <xdr:nvPicPr>
        <xdr:cNvPr id="7" name="6 Imagen" descr="Logo unidad EG.png"/>
        <xdr:cNvPicPr>
          <a:picLocks noChangeAspect="1"/>
        </xdr:cNvPicPr>
      </xdr:nvPicPr>
      <xdr:blipFill>
        <a:blip xmlns:r="http://schemas.openxmlformats.org/officeDocument/2006/relationships" r:embed="rId2" cstate="print"/>
        <a:stretch>
          <a:fillRect/>
        </a:stretch>
      </xdr:blipFill>
      <xdr:spPr>
        <a:xfrm>
          <a:off x="1476403" y="238126"/>
          <a:ext cx="1084422" cy="1040728"/>
        </a:xfrm>
        <a:prstGeom prst="rect">
          <a:avLst/>
        </a:prstGeom>
      </xdr:spPr>
    </xdr:pic>
    <xdr:clientData/>
  </xdr:twoCellAnchor>
  <xdr:twoCellAnchor editAs="oneCell">
    <xdr:from>
      <xdr:col>20</xdr:col>
      <xdr:colOff>683560</xdr:colOff>
      <xdr:row>1</xdr:row>
      <xdr:rowOff>67235</xdr:rowOff>
    </xdr:from>
    <xdr:to>
      <xdr:col>20</xdr:col>
      <xdr:colOff>1981200</xdr:colOff>
      <xdr:row>3</xdr:row>
      <xdr:rowOff>203088</xdr:rowOff>
    </xdr:to>
    <xdr:pic>
      <xdr:nvPicPr>
        <xdr:cNvPr id="10" name="9 Imagen" descr="Logo unidad EG.png"/>
        <xdr:cNvPicPr>
          <a:picLocks noChangeAspect="1"/>
        </xdr:cNvPicPr>
      </xdr:nvPicPr>
      <xdr:blipFill>
        <a:blip xmlns:r="http://schemas.openxmlformats.org/officeDocument/2006/relationships" r:embed="rId2" cstate="print"/>
        <a:stretch>
          <a:fillRect/>
        </a:stretch>
      </xdr:blipFill>
      <xdr:spPr>
        <a:xfrm>
          <a:off x="32439910" y="257735"/>
          <a:ext cx="1297640" cy="10502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olanda.gomez.co/Downloads/PES-MR-001%20Mapa%20Riesgos%202016%20-%20Planeaci&#243;n%20Estrateg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olanda.gomez.co/Downloads/SIG-FM-007%20Formato%20Mapa%20de%20Riesgos%20de%20Proceso%20planificacion%20def%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yolanda.gomez.co/Downloads/PLANTILLA%20MAPA%20DE%20RIESGOS%202015%20-%20Operacion%20de%20maquinar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A DE RIESGOS DE GESTIÓN"/>
      <sheetName val="FACTORES INTERNOS Y EXTERNOS"/>
      <sheetName val="CLASIFICACIÓN DE RIESGOS"/>
      <sheetName val="PROBABILIDAD"/>
      <sheetName val="IMPACTO GESTIÓN"/>
      <sheetName val="IMPACTO CORRUPCIÓN"/>
      <sheetName val="EJEMPLO CONTROLES"/>
      <sheetName val="VALORACIÓN DEL RIESGO GESTIÓN"/>
      <sheetName val="VALORACIÓN DEL RIESGO CORRUP."/>
      <sheetName val="OPCIONES DE MANEJO DEL RIESGO"/>
    </sheetNames>
    <sheetDataSet>
      <sheetData sheetId="0">
        <row r="39">
          <cell r="B39" t="str">
            <v>INTERNO</v>
          </cell>
          <cell r="C39" t="str">
            <v>PLANEACIÓN ESTRATÉGICA</v>
          </cell>
          <cell r="E39" t="str">
            <v>GESTIÓN ESTRATÉGICA</v>
          </cell>
        </row>
        <row r="40">
          <cell r="B40" t="str">
            <v>EXTERNO</v>
          </cell>
          <cell r="C40" t="str">
            <v>SISTEMA INTEGRADO DE GESTIÓN</v>
          </cell>
          <cell r="E40" t="str">
            <v>GESTIÓN TÉCNICA DE MEJORAMIENTO DE LA MALLA VIAL</v>
          </cell>
        </row>
        <row r="41">
          <cell r="C41" t="str">
            <v>PLANIFICACIÓN DEL DESARROLLO VIAL LOCAL</v>
          </cell>
          <cell r="E41" t="str">
            <v>GESTIÓN TÉCNICA DE PRODUCCIÓN E INTERVENCIÓN  DE LA MALLA VIAL</v>
          </cell>
        </row>
        <row r="42">
          <cell r="B42" t="str">
            <v>ESTRATÉGICOS</v>
          </cell>
          <cell r="C42" t="str">
            <v>COMERCIALIZACIÓN DE SERVICIOS</v>
          </cell>
          <cell r="E42" t="str">
            <v>GESTIÓN DE ATENCIÓN AL CIUDADANO</v>
          </cell>
        </row>
        <row r="43">
          <cell r="B43" t="str">
            <v>OPERATIVO</v>
          </cell>
          <cell r="C43" t="str">
            <v>APOYO INTERINSTITUCIONAL</v>
          </cell>
          <cell r="E43" t="str">
            <v>GESTIÓN ADMINISTRATIVA</v>
          </cell>
        </row>
        <row r="44">
          <cell r="B44" t="str">
            <v>FINANCIERO</v>
          </cell>
          <cell r="C44" t="str">
            <v>PRODUCCIÓN</v>
          </cell>
          <cell r="E44" t="str">
            <v>GESTIÓN FINANCIERA</v>
          </cell>
        </row>
        <row r="45">
          <cell r="B45" t="str">
            <v>CUMPLIMIENTO</v>
          </cell>
          <cell r="C45" t="str">
            <v>INTERVENCIÓN DE LA MALLA VIAL</v>
          </cell>
          <cell r="E45" t="str">
            <v>GESTIÓN DE LA INFORMACIÓN</v>
          </cell>
        </row>
        <row r="46">
          <cell r="B46" t="str">
            <v>TECNOLOGÍA</v>
          </cell>
          <cell r="C46" t="str">
            <v>GESTIÓN AMBIENTAL, SOCIAL Y ATENCIÓN AL USUARIO</v>
          </cell>
          <cell r="E46" t="str">
            <v>GESTIÓN JURÍDICA Y CONTRACTUAL</v>
          </cell>
        </row>
        <row r="47">
          <cell r="B47" t="str">
            <v>CORRUPCIÓN</v>
          </cell>
          <cell r="C47" t="str">
            <v>ATENCIÓN AL CIUDADANO</v>
          </cell>
          <cell r="E47" t="str">
            <v>CONTROL PARA EL MEJORAMIENTO CONTINUO DE LA GESTIÓN</v>
          </cell>
        </row>
        <row r="48">
          <cell r="B48" t="str">
            <v xml:space="preserve">AMBIENTALES </v>
          </cell>
          <cell r="C48" t="str">
            <v>OPERACIÓN DE MAQUINARIA</v>
          </cell>
        </row>
        <row r="49">
          <cell r="B49" t="str">
            <v>IMAGEN</v>
          </cell>
          <cell r="C49" t="str">
            <v>TALENTO HUMANO</v>
          </cell>
        </row>
        <row r="50">
          <cell r="C50" t="str">
            <v>ADMINISTRACIÓN DE BIENES E INFRAESTRUCTURA</v>
          </cell>
        </row>
        <row r="51">
          <cell r="B51" t="str">
            <v>RARO</v>
          </cell>
          <cell r="C51" t="str">
            <v>FINANCIERA</v>
          </cell>
        </row>
        <row r="52">
          <cell r="B52" t="str">
            <v>IMPROBABLE</v>
          </cell>
          <cell r="C52" t="str">
            <v>GESTIÓN DOCUMENTAL</v>
          </cell>
        </row>
        <row r="53">
          <cell r="B53" t="str">
            <v>POSIBLE</v>
          </cell>
          <cell r="C53" t="str">
            <v>SISTEMAS DE INFORMACIÓN Y TECNOLOGÍA</v>
          </cell>
        </row>
        <row r="54">
          <cell r="B54" t="str">
            <v>PROBABLE</v>
          </cell>
          <cell r="C54" t="str">
            <v>CONTRATACIÓN</v>
          </cell>
        </row>
        <row r="55">
          <cell r="B55" t="str">
            <v>CASI CIERTA</v>
          </cell>
          <cell r="C55" t="str">
            <v>JURÍDICA</v>
          </cell>
        </row>
        <row r="56">
          <cell r="C56" t="str">
            <v>CONTROL PARA EL MEJORAMIENTO CONTINUO DE LA GESTIÓN</v>
          </cell>
        </row>
        <row r="57">
          <cell r="C57" t="str">
            <v>CONTROL DISCIPLINARIO INTERNO</v>
          </cell>
        </row>
        <row r="58">
          <cell r="C58" t="str">
            <v>COMUNICACIONES</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A DE RIESGOS DE GESTIÓN"/>
      <sheetName val="FACTORES INTERNOS Y EXTERNOS"/>
      <sheetName val="CLASIFICACIÓN DE RIESGOS"/>
      <sheetName val="PROBABILIDAD"/>
      <sheetName val="IMPACTO GESTIÓN"/>
      <sheetName val="IMPACTO CORRUPCIÓN"/>
      <sheetName val="EJEMPLO CONTROLES"/>
      <sheetName val="VALORACIÓN DEL RIESGO GESTIÓN"/>
      <sheetName val="VALORACIÓN DEL RIESGO CORRUP."/>
      <sheetName val="OPCIONES DE MANEJO DEL RIESGO"/>
    </sheetNames>
    <sheetDataSet>
      <sheetData sheetId="0">
        <row r="37">
          <cell r="F37" t="str">
            <v>PES-FM-001 V 4.0</v>
          </cell>
        </row>
        <row r="38">
          <cell r="F38" t="str">
            <v>SIG-FM-001 V 4.0</v>
          </cell>
        </row>
        <row r="39">
          <cell r="F39" t="str">
            <v>COM-FM-001 V 4.0</v>
          </cell>
        </row>
        <row r="40">
          <cell r="F40" t="str">
            <v>PDV-FM-001 V 4.0</v>
          </cell>
        </row>
        <row r="41">
          <cell r="F41" t="str">
            <v>CSE-FM-001 V 4.0</v>
          </cell>
        </row>
        <row r="42">
          <cell r="F42" t="str">
            <v>AII-FM-001 V 4.0</v>
          </cell>
        </row>
        <row r="43">
          <cell r="F43" t="str">
            <v>PRO-FM-001 V 4.0</v>
          </cell>
        </row>
        <row r="44">
          <cell r="F44" t="str">
            <v>IMV-FM-001 V 4.0</v>
          </cell>
        </row>
        <row r="45">
          <cell r="F45" t="str">
            <v>GSA-FM-001 V 4.0</v>
          </cell>
        </row>
        <row r="46">
          <cell r="F46" t="str">
            <v>ACI-FM-001 V 4.0</v>
          </cell>
        </row>
        <row r="47">
          <cell r="F47" t="str">
            <v>GDO-FM-001 V 4.0</v>
          </cell>
        </row>
        <row r="48">
          <cell r="F48" t="str">
            <v>SIT-FM-001 V 4.0</v>
          </cell>
        </row>
        <row r="49">
          <cell r="F49" t="str">
            <v>JUR-FM-001 V 4.0</v>
          </cell>
        </row>
        <row r="50">
          <cell r="F50" t="str">
            <v>CON-FM-001 V 4.0</v>
          </cell>
        </row>
        <row r="51">
          <cell r="F51" t="str">
            <v>THU-FM-001 V 4.0</v>
          </cell>
        </row>
        <row r="52">
          <cell r="F52" t="str">
            <v>ABI-FM-001 V 4.0</v>
          </cell>
        </row>
        <row r="53">
          <cell r="F53" t="str">
            <v>ODM-FM-001 V 4.0</v>
          </cell>
        </row>
        <row r="54">
          <cell r="F54" t="str">
            <v>CDI-FM-001 V 4.0</v>
          </cell>
        </row>
        <row r="55">
          <cell r="F55" t="str">
            <v>FIN-FM-001 V 4.0</v>
          </cell>
        </row>
        <row r="56">
          <cell r="F56" t="str">
            <v>CMG-FM-001 V 4.0</v>
          </cell>
        </row>
      </sheetData>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PA DE  RIESGOS DE GESTIÓN"/>
      <sheetName val="FACTORES INTERNOS Y EXTERNOS"/>
      <sheetName val="CLASIFICACIÓN DEL RIESGO"/>
      <sheetName val="TABLA DE PROBABILIDAD"/>
      <sheetName val="TABLA DE IMPACTO"/>
      <sheetName val="MANEJO DEL RIESGO"/>
      <sheetName val="TABLA DE PRO. E IMP."/>
    </sheetNames>
    <sheetDataSet>
      <sheetData sheetId="0">
        <row r="29">
          <cell r="B29">
            <v>15</v>
          </cell>
        </row>
        <row r="30">
          <cell r="B30">
            <v>16</v>
          </cell>
        </row>
      </sheetData>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B1:AR115"/>
  <sheetViews>
    <sheetView showGridLines="0" tabSelected="1" zoomScale="55" zoomScaleNormal="55" workbookViewId="0">
      <pane xSplit="2" ySplit="12" topLeftCell="C46" activePane="bottomRight" state="frozen"/>
      <selection pane="topRight" activeCell="C1" sqref="C1"/>
      <selection pane="bottomLeft" activeCell="A13" sqref="A13"/>
      <selection pane="bottomRight" activeCell="F49" sqref="F49"/>
    </sheetView>
  </sheetViews>
  <sheetFormatPr baseColWidth="10" defaultColWidth="11.42578125" defaultRowHeight="18"/>
  <cols>
    <col min="1" max="1" width="6.7109375" style="264" customWidth="1"/>
    <col min="2" max="2" width="29.85546875" style="265" customWidth="1"/>
    <col min="3" max="3" width="12.85546875" style="264" customWidth="1"/>
    <col min="4" max="4" width="16" style="264" customWidth="1"/>
    <col min="5" max="5" width="24.85546875" style="264" customWidth="1"/>
    <col min="6" max="9" width="58.140625" style="264" customWidth="1"/>
    <col min="10" max="10" width="26.7109375" style="264" customWidth="1"/>
    <col min="11" max="11" width="0" style="264" hidden="1" customWidth="1"/>
    <col min="12" max="12" width="22.7109375" style="264" customWidth="1"/>
    <col min="13" max="13" width="0" style="264" hidden="1" customWidth="1"/>
    <col min="14" max="14" width="22.42578125" style="264" customWidth="1"/>
    <col min="15" max="15" width="0" style="264" hidden="1" customWidth="1"/>
    <col min="16" max="17" width="21.42578125" style="264" customWidth="1"/>
    <col min="18" max="18" width="28.85546875" style="264" customWidth="1"/>
    <col min="19" max="19" width="23.140625" style="264" customWidth="1"/>
    <col min="20" max="20" width="39.7109375" style="264" customWidth="1"/>
    <col min="21" max="21" width="0" style="264" hidden="1" customWidth="1"/>
    <col min="22" max="22" width="39.7109375" style="264" customWidth="1"/>
    <col min="23" max="23" width="0" style="264" hidden="1" customWidth="1"/>
    <col min="24" max="24" width="39.7109375" style="264" customWidth="1"/>
    <col min="25" max="25" width="11.42578125" style="264" hidden="1" customWidth="1"/>
    <col min="26" max="26" width="39.7109375" style="264" customWidth="1"/>
    <col min="27" max="27" width="0" style="264" hidden="1" customWidth="1"/>
    <col min="28" max="28" width="39.7109375" style="264" customWidth="1"/>
    <col min="29" max="29" width="0" style="264" hidden="1" customWidth="1"/>
    <col min="30" max="30" width="39.7109375" style="264" customWidth="1"/>
    <col min="31" max="31" width="0" style="264" hidden="1" customWidth="1"/>
    <col min="32" max="32" width="17.28515625" style="264" customWidth="1"/>
    <col min="33" max="33" width="18.7109375" style="264" customWidth="1"/>
    <col min="34" max="34" width="25.42578125" style="264" customWidth="1"/>
    <col min="35" max="35" width="0" style="264" hidden="1" customWidth="1"/>
    <col min="36" max="36" width="23" style="264" customWidth="1"/>
    <col min="37" max="37" width="0" style="264" hidden="1" customWidth="1"/>
    <col min="38" max="38" width="17.85546875" style="264" customWidth="1"/>
    <col min="39" max="39" width="17.28515625" style="264" customWidth="1"/>
    <col min="40" max="40" width="34.140625" style="264" customWidth="1"/>
    <col min="41" max="41" width="34.85546875" style="264" customWidth="1"/>
    <col min="42" max="42" width="25.85546875" style="264" customWidth="1"/>
    <col min="43" max="43" width="23" style="264" customWidth="1"/>
    <col min="44" max="44" width="55.42578125" style="264" customWidth="1"/>
    <col min="45" max="16384" width="11.42578125" style="264"/>
  </cols>
  <sheetData>
    <row r="1" spans="2:44" s="153" customFormat="1"/>
    <row r="2" spans="2:44" s="153" customFormat="1" ht="27.75" customHeight="1">
      <c r="B2" s="431"/>
      <c r="C2" s="431"/>
      <c r="D2" s="431"/>
      <c r="E2" s="431"/>
      <c r="F2" s="420" t="s">
        <v>786</v>
      </c>
      <c r="G2" s="420"/>
      <c r="H2" s="420"/>
      <c r="I2" s="420"/>
      <c r="J2" s="420"/>
      <c r="K2" s="420"/>
      <c r="L2" s="420"/>
      <c r="M2" s="420"/>
      <c r="N2" s="420"/>
      <c r="O2" s="420"/>
      <c r="P2" s="420"/>
      <c r="Q2" s="420"/>
      <c r="R2" s="420"/>
      <c r="S2" s="420"/>
      <c r="T2" s="420"/>
      <c r="U2" s="154"/>
      <c r="V2" s="421"/>
      <c r="W2" s="222"/>
      <c r="X2" s="422" t="s">
        <v>786</v>
      </c>
      <c r="Y2" s="423"/>
      <c r="Z2" s="423"/>
      <c r="AA2" s="423"/>
      <c r="AB2" s="423"/>
      <c r="AC2" s="423"/>
      <c r="AD2" s="423"/>
      <c r="AE2" s="423"/>
      <c r="AF2" s="423"/>
      <c r="AG2" s="423"/>
      <c r="AH2" s="423"/>
      <c r="AI2" s="423"/>
      <c r="AJ2" s="423"/>
      <c r="AK2" s="423"/>
      <c r="AL2" s="423"/>
      <c r="AM2" s="423"/>
      <c r="AN2" s="423"/>
      <c r="AO2" s="423"/>
      <c r="AP2" s="423"/>
      <c r="AQ2" s="423"/>
      <c r="AR2" s="424"/>
    </row>
    <row r="3" spans="2:44" s="153" customFormat="1" ht="27.75" customHeight="1">
      <c r="B3" s="431"/>
      <c r="C3" s="431"/>
      <c r="D3" s="431"/>
      <c r="E3" s="431"/>
      <c r="F3" s="420"/>
      <c r="G3" s="420"/>
      <c r="H3" s="420"/>
      <c r="I3" s="420"/>
      <c r="J3" s="420"/>
      <c r="K3" s="420"/>
      <c r="L3" s="420"/>
      <c r="M3" s="420"/>
      <c r="N3" s="420"/>
      <c r="O3" s="420"/>
      <c r="P3" s="420"/>
      <c r="Q3" s="420"/>
      <c r="R3" s="420"/>
      <c r="S3" s="420"/>
      <c r="T3" s="420"/>
      <c r="U3" s="155"/>
      <c r="V3" s="421"/>
      <c r="W3" s="222"/>
      <c r="X3" s="425"/>
      <c r="Y3" s="426"/>
      <c r="Z3" s="426"/>
      <c r="AA3" s="426"/>
      <c r="AB3" s="426"/>
      <c r="AC3" s="426"/>
      <c r="AD3" s="426"/>
      <c r="AE3" s="426"/>
      <c r="AF3" s="426"/>
      <c r="AG3" s="426"/>
      <c r="AH3" s="426"/>
      <c r="AI3" s="426"/>
      <c r="AJ3" s="426"/>
      <c r="AK3" s="426"/>
      <c r="AL3" s="426"/>
      <c r="AM3" s="426"/>
      <c r="AN3" s="426"/>
      <c r="AO3" s="426"/>
      <c r="AP3" s="426"/>
      <c r="AQ3" s="426"/>
      <c r="AR3" s="427"/>
    </row>
    <row r="4" spans="2:44" s="153" customFormat="1" ht="27.75" customHeight="1">
      <c r="B4" s="431"/>
      <c r="C4" s="431"/>
      <c r="D4" s="431"/>
      <c r="E4" s="431"/>
      <c r="F4" s="420" t="s">
        <v>787</v>
      </c>
      <c r="G4" s="420"/>
      <c r="H4" s="420"/>
      <c r="I4" s="420"/>
      <c r="J4" s="420"/>
      <c r="K4" s="420"/>
      <c r="L4" s="420"/>
      <c r="M4" s="420"/>
      <c r="N4" s="420"/>
      <c r="O4" s="420"/>
      <c r="P4" s="420"/>
      <c r="Q4" s="420"/>
      <c r="R4" s="420"/>
      <c r="S4" s="420"/>
      <c r="T4" s="420"/>
      <c r="U4" s="154"/>
      <c r="V4" s="421"/>
      <c r="W4" s="154"/>
      <c r="X4" s="420" t="s">
        <v>787</v>
      </c>
      <c r="Y4" s="420"/>
      <c r="Z4" s="420"/>
      <c r="AA4" s="420"/>
      <c r="AB4" s="420"/>
      <c r="AC4" s="420"/>
      <c r="AD4" s="420"/>
      <c r="AE4" s="420"/>
      <c r="AF4" s="420"/>
      <c r="AG4" s="420"/>
      <c r="AH4" s="420"/>
      <c r="AI4" s="420"/>
      <c r="AJ4" s="420"/>
      <c r="AK4" s="420"/>
      <c r="AL4" s="420"/>
      <c r="AM4" s="420"/>
      <c r="AN4" s="420"/>
      <c r="AO4" s="420"/>
      <c r="AP4" s="420"/>
      <c r="AQ4" s="420"/>
      <c r="AR4" s="420"/>
    </row>
    <row r="5" spans="2:44" s="153" customFormat="1" ht="27.75" customHeight="1">
      <c r="B5" s="431"/>
      <c r="C5" s="431"/>
      <c r="D5" s="431"/>
      <c r="E5" s="431"/>
      <c r="F5" s="420"/>
      <c r="G5" s="420"/>
      <c r="H5" s="420"/>
      <c r="I5" s="420"/>
      <c r="J5" s="420"/>
      <c r="K5" s="420"/>
      <c r="L5" s="420"/>
      <c r="M5" s="420"/>
      <c r="N5" s="420"/>
      <c r="O5" s="420"/>
      <c r="P5" s="420"/>
      <c r="Q5" s="420"/>
      <c r="R5" s="420"/>
      <c r="S5" s="420"/>
      <c r="T5" s="420"/>
      <c r="V5" s="421"/>
      <c r="X5" s="420"/>
      <c r="Y5" s="420"/>
      <c r="Z5" s="420"/>
      <c r="AA5" s="420"/>
      <c r="AB5" s="420"/>
      <c r="AC5" s="420"/>
      <c r="AD5" s="420"/>
      <c r="AE5" s="420"/>
      <c r="AF5" s="420"/>
      <c r="AG5" s="420"/>
      <c r="AH5" s="420"/>
      <c r="AI5" s="420"/>
      <c r="AJ5" s="420"/>
      <c r="AK5" s="420"/>
      <c r="AL5" s="420"/>
      <c r="AM5" s="420"/>
      <c r="AN5" s="420"/>
      <c r="AO5" s="420"/>
      <c r="AP5" s="420"/>
      <c r="AQ5" s="420"/>
      <c r="AR5" s="420"/>
    </row>
    <row r="6" spans="2:44" s="153" customFormat="1" ht="18.75" thickBot="1"/>
    <row r="7" spans="2:44" s="10" customFormat="1">
      <c r="B7" s="432" t="s">
        <v>804</v>
      </c>
      <c r="C7" s="428" t="s">
        <v>4</v>
      </c>
      <c r="D7" s="429"/>
      <c r="E7" s="429"/>
      <c r="F7" s="430"/>
      <c r="G7" s="428" t="s">
        <v>5</v>
      </c>
      <c r="H7" s="429"/>
      <c r="I7" s="429"/>
      <c r="J7" s="430"/>
      <c r="K7" s="241"/>
      <c r="L7" s="428" t="s">
        <v>6</v>
      </c>
      <c r="M7" s="429"/>
      <c r="N7" s="429"/>
      <c r="O7" s="429"/>
      <c r="P7" s="429"/>
      <c r="Q7" s="430"/>
      <c r="R7" s="428" t="s">
        <v>7</v>
      </c>
      <c r="S7" s="429"/>
      <c r="T7" s="429"/>
      <c r="U7" s="429"/>
      <c r="V7" s="429"/>
      <c r="W7" s="429"/>
      <c r="X7" s="429"/>
      <c r="Y7" s="429"/>
      <c r="Z7" s="429"/>
      <c r="AA7" s="429"/>
      <c r="AB7" s="429"/>
      <c r="AC7" s="429"/>
      <c r="AD7" s="429"/>
      <c r="AE7" s="429"/>
      <c r="AF7" s="429"/>
      <c r="AG7" s="429"/>
      <c r="AH7" s="429"/>
      <c r="AI7" s="429"/>
      <c r="AJ7" s="429"/>
      <c r="AK7" s="429"/>
      <c r="AL7" s="429"/>
      <c r="AM7" s="429"/>
      <c r="AN7" s="430"/>
      <c r="AO7" s="428" t="s">
        <v>8</v>
      </c>
      <c r="AP7" s="429"/>
      <c r="AQ7" s="429"/>
      <c r="AR7" s="430"/>
    </row>
    <row r="8" spans="2:44" s="156" customFormat="1">
      <c r="B8" s="433"/>
      <c r="C8" s="414" t="s">
        <v>9</v>
      </c>
      <c r="D8" s="415" t="s">
        <v>10</v>
      </c>
      <c r="E8" s="415"/>
      <c r="F8" s="416"/>
      <c r="G8" s="414" t="s">
        <v>11</v>
      </c>
      <c r="H8" s="415"/>
      <c r="I8" s="415"/>
      <c r="J8" s="416"/>
      <c r="K8" s="242"/>
      <c r="L8" s="414" t="s">
        <v>12</v>
      </c>
      <c r="M8" s="415"/>
      <c r="N8" s="415"/>
      <c r="O8" s="415"/>
      <c r="P8" s="415"/>
      <c r="Q8" s="416"/>
      <c r="R8" s="414" t="s">
        <v>13</v>
      </c>
      <c r="S8" s="415"/>
      <c r="T8" s="415"/>
      <c r="U8" s="415"/>
      <c r="V8" s="415"/>
      <c r="W8" s="415"/>
      <c r="X8" s="415"/>
      <c r="Y8" s="415"/>
      <c r="Z8" s="415"/>
      <c r="AA8" s="415"/>
      <c r="AB8" s="415"/>
      <c r="AC8" s="415"/>
      <c r="AD8" s="415"/>
      <c r="AE8" s="415"/>
      <c r="AF8" s="415"/>
      <c r="AG8" s="415"/>
      <c r="AH8" s="415"/>
      <c r="AI8" s="415"/>
      <c r="AJ8" s="415"/>
      <c r="AK8" s="415"/>
      <c r="AL8" s="415"/>
      <c r="AM8" s="415"/>
      <c r="AN8" s="416"/>
      <c r="AO8" s="414" t="s">
        <v>14</v>
      </c>
      <c r="AP8" s="415"/>
      <c r="AQ8" s="415"/>
      <c r="AR8" s="416"/>
    </row>
    <row r="9" spans="2:44" s="10" customFormat="1">
      <c r="B9" s="433"/>
      <c r="C9" s="414"/>
      <c r="D9" s="415" t="s">
        <v>15</v>
      </c>
      <c r="E9" s="415"/>
      <c r="F9" s="416" t="s">
        <v>16</v>
      </c>
      <c r="G9" s="414" t="s">
        <v>17</v>
      </c>
      <c r="H9" s="415" t="s">
        <v>18</v>
      </c>
      <c r="I9" s="415" t="s">
        <v>19</v>
      </c>
      <c r="J9" s="416" t="s">
        <v>20</v>
      </c>
      <c r="K9" s="242"/>
      <c r="L9" s="414" t="s">
        <v>21</v>
      </c>
      <c r="M9" s="415"/>
      <c r="N9" s="415"/>
      <c r="O9" s="150"/>
      <c r="P9" s="415" t="s">
        <v>22</v>
      </c>
      <c r="Q9" s="416"/>
      <c r="R9" s="414" t="s">
        <v>23</v>
      </c>
      <c r="S9" s="415"/>
      <c r="T9" s="415"/>
      <c r="U9" s="415"/>
      <c r="V9" s="415"/>
      <c r="W9" s="415"/>
      <c r="X9" s="415"/>
      <c r="Y9" s="415"/>
      <c r="Z9" s="415"/>
      <c r="AA9" s="415"/>
      <c r="AB9" s="415"/>
      <c r="AC9" s="415"/>
      <c r="AD9" s="415"/>
      <c r="AE9" s="415"/>
      <c r="AF9" s="415"/>
      <c r="AG9" s="415" t="s">
        <v>24</v>
      </c>
      <c r="AH9" s="415" t="s">
        <v>25</v>
      </c>
      <c r="AI9" s="415"/>
      <c r="AJ9" s="415"/>
      <c r="AK9" s="415"/>
      <c r="AL9" s="415"/>
      <c r="AM9" s="415"/>
      <c r="AN9" s="416"/>
      <c r="AO9" s="414" t="s">
        <v>26</v>
      </c>
      <c r="AP9" s="415"/>
      <c r="AQ9" s="415"/>
      <c r="AR9" s="416" t="s">
        <v>91</v>
      </c>
    </row>
    <row r="10" spans="2:44" s="10" customFormat="1">
      <c r="B10" s="433"/>
      <c r="C10" s="414"/>
      <c r="D10" s="415"/>
      <c r="E10" s="415"/>
      <c r="F10" s="416"/>
      <c r="G10" s="414"/>
      <c r="H10" s="415"/>
      <c r="I10" s="415"/>
      <c r="J10" s="416"/>
      <c r="K10" s="242"/>
      <c r="L10" s="414" t="s">
        <v>28</v>
      </c>
      <c r="M10" s="415"/>
      <c r="N10" s="415" t="s">
        <v>29</v>
      </c>
      <c r="O10" s="415"/>
      <c r="P10" s="415" t="s">
        <v>30</v>
      </c>
      <c r="Q10" s="416"/>
      <c r="R10" s="414"/>
      <c r="S10" s="415"/>
      <c r="T10" s="415"/>
      <c r="U10" s="415"/>
      <c r="V10" s="415"/>
      <c r="W10" s="415"/>
      <c r="X10" s="415"/>
      <c r="Y10" s="415"/>
      <c r="Z10" s="415"/>
      <c r="AA10" s="415"/>
      <c r="AB10" s="415"/>
      <c r="AC10" s="415"/>
      <c r="AD10" s="415"/>
      <c r="AE10" s="415"/>
      <c r="AF10" s="415"/>
      <c r="AG10" s="415"/>
      <c r="AH10" s="415" t="s">
        <v>28</v>
      </c>
      <c r="AI10" s="415"/>
      <c r="AJ10" s="415" t="s">
        <v>29</v>
      </c>
      <c r="AK10" s="415"/>
      <c r="AL10" s="415" t="s">
        <v>30</v>
      </c>
      <c r="AM10" s="415"/>
      <c r="AN10" s="416"/>
      <c r="AO10" s="414" t="s">
        <v>31</v>
      </c>
      <c r="AP10" s="415" t="s">
        <v>32</v>
      </c>
      <c r="AQ10" s="415" t="s">
        <v>33</v>
      </c>
      <c r="AR10" s="416"/>
    </row>
    <row r="11" spans="2:44" s="10" customFormat="1">
      <c r="B11" s="433"/>
      <c r="C11" s="414"/>
      <c r="D11" s="415"/>
      <c r="E11" s="415"/>
      <c r="F11" s="416"/>
      <c r="G11" s="414"/>
      <c r="H11" s="415"/>
      <c r="I11" s="415"/>
      <c r="J11" s="416"/>
      <c r="K11" s="242"/>
      <c r="L11" s="414"/>
      <c r="M11" s="415"/>
      <c r="N11" s="415"/>
      <c r="O11" s="415"/>
      <c r="P11" s="415" t="s">
        <v>34</v>
      </c>
      <c r="Q11" s="416" t="s">
        <v>35</v>
      </c>
      <c r="R11" s="414" t="s">
        <v>226</v>
      </c>
      <c r="S11" s="415"/>
      <c r="T11" s="415" t="s">
        <v>37</v>
      </c>
      <c r="U11" s="150"/>
      <c r="V11" s="415" t="s">
        <v>38</v>
      </c>
      <c r="W11" s="150"/>
      <c r="X11" s="415" t="s">
        <v>227</v>
      </c>
      <c r="Y11" s="150"/>
      <c r="Z11" s="415" t="s">
        <v>39</v>
      </c>
      <c r="AA11" s="150"/>
      <c r="AB11" s="415" t="s">
        <v>40</v>
      </c>
      <c r="AC11" s="150"/>
      <c r="AD11" s="415" t="s">
        <v>41</v>
      </c>
      <c r="AE11" s="150"/>
      <c r="AF11" s="415" t="s">
        <v>42</v>
      </c>
      <c r="AG11" s="415"/>
      <c r="AH11" s="415"/>
      <c r="AI11" s="415"/>
      <c r="AJ11" s="415"/>
      <c r="AK11" s="415"/>
      <c r="AL11" s="415" t="s">
        <v>34</v>
      </c>
      <c r="AM11" s="415" t="s">
        <v>35</v>
      </c>
      <c r="AN11" s="416" t="s">
        <v>43</v>
      </c>
      <c r="AO11" s="414"/>
      <c r="AP11" s="415"/>
      <c r="AQ11" s="415"/>
      <c r="AR11" s="416"/>
    </row>
    <row r="12" spans="2:44" s="10" customFormat="1" ht="18.75" thickBot="1">
      <c r="B12" s="433"/>
      <c r="C12" s="419"/>
      <c r="D12" s="417"/>
      <c r="E12" s="417"/>
      <c r="F12" s="418"/>
      <c r="G12" s="148" t="s">
        <v>44</v>
      </c>
      <c r="H12" s="149" t="s">
        <v>45</v>
      </c>
      <c r="I12" s="149" t="s">
        <v>339</v>
      </c>
      <c r="J12" s="418"/>
      <c r="K12" s="13"/>
      <c r="L12" s="419"/>
      <c r="M12" s="417"/>
      <c r="N12" s="417"/>
      <c r="O12" s="417"/>
      <c r="P12" s="417"/>
      <c r="Q12" s="418"/>
      <c r="R12" s="419"/>
      <c r="S12" s="417"/>
      <c r="T12" s="417"/>
      <c r="U12" s="149"/>
      <c r="V12" s="417"/>
      <c r="W12" s="149"/>
      <c r="X12" s="417"/>
      <c r="Y12" s="149"/>
      <c r="Z12" s="417"/>
      <c r="AA12" s="149"/>
      <c r="AB12" s="417"/>
      <c r="AC12" s="149"/>
      <c r="AD12" s="417"/>
      <c r="AE12" s="149"/>
      <c r="AF12" s="417"/>
      <c r="AG12" s="417"/>
      <c r="AH12" s="417"/>
      <c r="AI12" s="417"/>
      <c r="AJ12" s="417"/>
      <c r="AK12" s="417"/>
      <c r="AL12" s="417"/>
      <c r="AM12" s="417"/>
      <c r="AN12" s="418"/>
      <c r="AO12" s="419"/>
      <c r="AP12" s="417"/>
      <c r="AQ12" s="417"/>
      <c r="AR12" s="418"/>
    </row>
    <row r="13" spans="2:44" ht="108">
      <c r="B13" s="287" t="s">
        <v>788</v>
      </c>
      <c r="C13" s="247">
        <v>1</v>
      </c>
      <c r="D13" s="157" t="s">
        <v>47</v>
      </c>
      <c r="E13" s="157" t="s">
        <v>48</v>
      </c>
      <c r="F13" s="248" t="s">
        <v>49</v>
      </c>
      <c r="G13" s="158" t="s">
        <v>809</v>
      </c>
      <c r="H13" s="159" t="s">
        <v>810</v>
      </c>
      <c r="I13" s="159" t="s">
        <v>50</v>
      </c>
      <c r="J13" s="254" t="s">
        <v>51</v>
      </c>
      <c r="K13" s="243" t="str">
        <f>IF(J13="corrupción","impactoco","impacto")</f>
        <v>impacto</v>
      </c>
      <c r="L13" s="160" t="s">
        <v>52</v>
      </c>
      <c r="M13" s="162" t="str">
        <f t="shared" ref="M13:M22" si="0">IF(L13="RARO","1",IF(L13="IMPROBABLE","2",IF(L13="POSIBLE","3",IF(L13="PROBABLE","4",IF(L13="CASI CIERTA","5","")))))</f>
        <v>5</v>
      </c>
      <c r="N13" s="161" t="s">
        <v>53</v>
      </c>
      <c r="O13" s="162" t="str">
        <f>IF(N13="INSIGNIFICANTE","1",IF(N13="MENOR","2",IF(N13="MODERADO","3",IF(N13="MAYOR","4",IF(N13="CATASTRÓFICO","5","")))))</f>
        <v>4</v>
      </c>
      <c r="P13" s="163">
        <f>IF(M13="","",M13*O13)</f>
        <v>20</v>
      </c>
      <c r="Q13" s="164" t="str">
        <f>IF(P13="","",IF(P13&gt;=15,"RIESGO EXTREMO",IF(P13&gt;=7,"RIESGO ALTO",IF(P13&gt;=4,"RIESGO MODERADO",IF(P13&gt;=1,"RIESGO BAJO","")))))</f>
        <v>RIESGO EXTREMO</v>
      </c>
      <c r="R13" s="434" t="s">
        <v>54</v>
      </c>
      <c r="S13" s="435"/>
      <c r="T13" s="161" t="s">
        <v>55</v>
      </c>
      <c r="U13" s="165">
        <f>IF(T13="SI",15,0)</f>
        <v>15</v>
      </c>
      <c r="V13" s="161" t="s">
        <v>55</v>
      </c>
      <c r="W13" s="165">
        <f>IF(V13="SI",5,0)</f>
        <v>5</v>
      </c>
      <c r="X13" s="161" t="s">
        <v>56</v>
      </c>
      <c r="Y13" s="166">
        <f>IF(X13="SI",25,0)</f>
        <v>0</v>
      </c>
      <c r="Z13" s="161" t="s">
        <v>56</v>
      </c>
      <c r="AA13" s="165">
        <f>IF(Z13="SI",15,0)</f>
        <v>0</v>
      </c>
      <c r="AB13" s="161" t="s">
        <v>55</v>
      </c>
      <c r="AC13" s="166">
        <f>IF(AB13="SI",10,0)</f>
        <v>10</v>
      </c>
      <c r="AD13" s="161" t="s">
        <v>56</v>
      </c>
      <c r="AE13" s="165">
        <f>IF(AD13="SI",30,0)</f>
        <v>0</v>
      </c>
      <c r="AF13" s="282">
        <f>U13+W13+Y13+AA13+AC13+AE13</f>
        <v>30</v>
      </c>
      <c r="AG13" s="163" t="str">
        <f>IF(AF13="","",IF(AF13="","",IF(AF13&gt;76,"2",IF(AF13&gt;=51,"1",IF(AF13&gt;=0,"0","")))))</f>
        <v>0</v>
      </c>
      <c r="AH13" s="161" t="s">
        <v>52</v>
      </c>
      <c r="AI13" s="162" t="str">
        <f t="shared" ref="AI13:AI22" si="1">IF(AH13="RARO","1",IF(AH13="IMPROBABLE","2",IF(AH13="POSIBLE","3",IF(AH13="PROBABLE","4",IF(AH13="CASI CIERTA","5","")))))</f>
        <v>5</v>
      </c>
      <c r="AJ13" s="161" t="s">
        <v>53</v>
      </c>
      <c r="AK13" s="162" t="str">
        <f>IF(AJ13="INSIGNIFICANTE","1",IF(AJ13="MENOR","2",IF(AJ13="MODERADO","3",IF(AJ13="MAYOR","4",IF(AJ13="CATASTRÓFICO","5","")))))</f>
        <v>4</v>
      </c>
      <c r="AL13" s="163">
        <f t="shared" ref="AL13:AL22" si="2">IF(AI13="","",AI13*AK13)</f>
        <v>20</v>
      </c>
      <c r="AM13" s="163" t="str">
        <f>IF(AL13="","",IF(AL13&gt;=15,"RIESGO EXTREMO",IF(AL13&gt;=7,"RIESGO ALTO",IF(AL13&gt;=4,"RIESGO MODERADO",IF(AL13&gt;=1,"RIESGO BAJO","")))))</f>
        <v>RIESGO EXTREMO</v>
      </c>
      <c r="AN13" s="164" t="str">
        <f>IF(AM13="","",IF(AM13="RIESGO EXTREMO","COMPARTIR O TRANSFERIR EL RIESGO",IF(AM13="RIESGO ALTO","EVITAR EL RIESGO",IF(AM13="RIESGO MODERADO","REDUCIR EL RIESGO",IF(AM13="RIESGO BAJO","ASUMIR","")))))</f>
        <v>COMPARTIR O TRANSFERIR EL RIESGO</v>
      </c>
      <c r="AO13" s="168" t="s">
        <v>811</v>
      </c>
      <c r="AP13" s="169" t="s">
        <v>57</v>
      </c>
      <c r="AQ13" s="169" t="s">
        <v>58</v>
      </c>
      <c r="AR13" s="170" t="s">
        <v>59</v>
      </c>
    </row>
    <row r="14" spans="2:44" ht="198">
      <c r="B14" s="288" t="s">
        <v>788</v>
      </c>
      <c r="C14" s="249">
        <v>2</v>
      </c>
      <c r="D14" s="171" t="s">
        <v>47</v>
      </c>
      <c r="E14" s="171" t="s">
        <v>60</v>
      </c>
      <c r="F14" s="250" t="s">
        <v>61</v>
      </c>
      <c r="G14" s="172" t="s">
        <v>62</v>
      </c>
      <c r="H14" s="173" t="s">
        <v>63</v>
      </c>
      <c r="I14" s="173" t="s">
        <v>50</v>
      </c>
      <c r="J14" s="255" t="s">
        <v>64</v>
      </c>
      <c r="K14" s="244" t="str">
        <f t="shared" ref="K14:K22" si="3">IF(J14="corrupción","impactoco","impacto")</f>
        <v>impacto</v>
      </c>
      <c r="L14" s="174" t="s">
        <v>52</v>
      </c>
      <c r="M14" s="176" t="str">
        <f t="shared" si="0"/>
        <v>5</v>
      </c>
      <c r="N14" s="175" t="s">
        <v>53</v>
      </c>
      <c r="O14" s="176" t="str">
        <f t="shared" ref="O14:O22" si="4">IF(N14="INSIGNIFICANTE","1",IF(N14="MENOR","2",IF(N14="MODERADO","3",IF(N14="MAYOR","4",IF(N14="CATASTRÓFICO","5","")))))</f>
        <v>4</v>
      </c>
      <c r="P14" s="177">
        <f t="shared" ref="P14:P22" si="5">IF(M14="","",M14*O14)</f>
        <v>20</v>
      </c>
      <c r="Q14" s="178" t="str">
        <f t="shared" ref="Q14:Q22" si="6">IF(P14="","",IF(P14&gt;=15,"RIESGO EXTREMO",IF(P14&gt;=7,"RIESGO ALTO",IF(P14&gt;=4,"RIESGO MODERADO",IF(P14&gt;=1,"RIESGO BAJO","")))))</f>
        <v>RIESGO EXTREMO</v>
      </c>
      <c r="R14" s="436" t="s">
        <v>54</v>
      </c>
      <c r="S14" s="437"/>
      <c r="T14" s="175" t="s">
        <v>55</v>
      </c>
      <c r="U14" s="179">
        <f t="shared" ref="U14:U22" si="7">IF(T14="SI",15,0)</f>
        <v>15</v>
      </c>
      <c r="V14" s="175" t="s">
        <v>55</v>
      </c>
      <c r="W14" s="179">
        <f t="shared" ref="W14:W22" si="8">IF(V14="SI",5,0)</f>
        <v>5</v>
      </c>
      <c r="X14" s="175" t="s">
        <v>55</v>
      </c>
      <c r="Y14" s="180">
        <f t="shared" ref="Y14:Y17" si="9">IF(X14="SI",25,0)</f>
        <v>25</v>
      </c>
      <c r="Z14" s="175" t="s">
        <v>55</v>
      </c>
      <c r="AA14" s="179">
        <f t="shared" ref="AA14:AA22" si="10">IF(Z14="SI",15,0)</f>
        <v>15</v>
      </c>
      <c r="AB14" s="175" t="s">
        <v>55</v>
      </c>
      <c r="AC14" s="180">
        <f t="shared" ref="AC14:AC22" si="11">IF(AB14="SI",10,0)</f>
        <v>10</v>
      </c>
      <c r="AD14" s="175" t="s">
        <v>56</v>
      </c>
      <c r="AE14" s="179">
        <f t="shared" ref="AE14:AE22" si="12">IF(AD14="SI",30,0)</f>
        <v>0</v>
      </c>
      <c r="AF14" s="283">
        <f t="shared" ref="AF14:AF17" si="13">U14+W14+Y14+AA14+AC14+AE14</f>
        <v>70</v>
      </c>
      <c r="AG14" s="224" t="str">
        <f t="shared" ref="AG14:AG22" si="14">IF(AF14="","",IF(AF14="","",IF(AF14&gt;76,"2",IF(AF14&gt;=51,"1",IF(AF14&gt;=0,"0","")))))</f>
        <v>1</v>
      </c>
      <c r="AH14" s="175" t="s">
        <v>65</v>
      </c>
      <c r="AI14" s="176" t="str">
        <f t="shared" si="1"/>
        <v>4</v>
      </c>
      <c r="AJ14" s="175" t="s">
        <v>53</v>
      </c>
      <c r="AK14" s="176" t="str">
        <f t="shared" ref="AK14:AK22" si="15">IF(AJ14="INSIGNIFICANTE","1",IF(AJ14="MENOR","2",IF(AJ14="MODERADO","3",IF(AJ14="MAYOR","4",IF(AJ14="CATASTRÓFICO","5","")))))</f>
        <v>4</v>
      </c>
      <c r="AL14" s="177">
        <f t="shared" si="2"/>
        <v>16</v>
      </c>
      <c r="AM14" s="177" t="str">
        <f t="shared" ref="AM14:AM22" si="16">IF(AL14="","",IF(AL14&gt;=15,"RIESGO EXTREMO",IF(AL14&gt;=7,"RIESGO ALTO",IF(AL14&gt;=4,"RIESGO MODERADO",IF(AL14&gt;=1,"RIESGO BAJO","")))))</f>
        <v>RIESGO EXTREMO</v>
      </c>
      <c r="AN14" s="178" t="str">
        <f t="shared" ref="AN14:AN22" si="17">IF(AM14="","",IF(AM14="RIESGO EXTREMO","COMPARTIR O TRANSFERIR EL RIESGO",IF(AM14="RIESGO ALTO","EVITAR EL RIESGO",IF(AM14="RIESGO MODERADO","REDUCIR EL RIESGO",IF(AM14="RIESGO BAJO","ASUMIR","")))))</f>
        <v>COMPARTIR O TRANSFERIR EL RIESGO</v>
      </c>
      <c r="AO14" s="182" t="s">
        <v>66</v>
      </c>
      <c r="AP14" s="183" t="s">
        <v>67</v>
      </c>
      <c r="AQ14" s="183" t="s">
        <v>68</v>
      </c>
      <c r="AR14" s="184" t="s">
        <v>812</v>
      </c>
    </row>
    <row r="15" spans="2:44" ht="144">
      <c r="B15" s="288" t="s">
        <v>788</v>
      </c>
      <c r="C15" s="249">
        <v>3</v>
      </c>
      <c r="D15" s="171" t="s">
        <v>47</v>
      </c>
      <c r="E15" s="171" t="s">
        <v>48</v>
      </c>
      <c r="F15" s="250" t="s">
        <v>49</v>
      </c>
      <c r="G15" s="185" t="s">
        <v>69</v>
      </c>
      <c r="H15" s="173" t="s">
        <v>70</v>
      </c>
      <c r="I15" s="173" t="s">
        <v>71</v>
      </c>
      <c r="J15" s="255" t="s">
        <v>72</v>
      </c>
      <c r="K15" s="244" t="str">
        <f t="shared" si="3"/>
        <v>impacto</v>
      </c>
      <c r="L15" s="174" t="s">
        <v>73</v>
      </c>
      <c r="M15" s="176" t="str">
        <f t="shared" si="0"/>
        <v>2</v>
      </c>
      <c r="N15" s="175" t="s">
        <v>53</v>
      </c>
      <c r="O15" s="176" t="str">
        <f t="shared" si="4"/>
        <v>4</v>
      </c>
      <c r="P15" s="177">
        <f t="shared" si="5"/>
        <v>8</v>
      </c>
      <c r="Q15" s="178" t="str">
        <f t="shared" si="6"/>
        <v>RIESGO ALTO</v>
      </c>
      <c r="R15" s="436" t="s">
        <v>813</v>
      </c>
      <c r="S15" s="437"/>
      <c r="T15" s="175" t="s">
        <v>55</v>
      </c>
      <c r="U15" s="179">
        <f t="shared" si="7"/>
        <v>15</v>
      </c>
      <c r="V15" s="175" t="s">
        <v>55</v>
      </c>
      <c r="W15" s="179">
        <f t="shared" si="8"/>
        <v>5</v>
      </c>
      <c r="X15" s="175" t="s">
        <v>55</v>
      </c>
      <c r="Y15" s="180">
        <f t="shared" si="9"/>
        <v>25</v>
      </c>
      <c r="Z15" s="175" t="s">
        <v>55</v>
      </c>
      <c r="AA15" s="179">
        <f t="shared" si="10"/>
        <v>15</v>
      </c>
      <c r="AB15" s="175" t="s">
        <v>55</v>
      </c>
      <c r="AC15" s="180">
        <f t="shared" si="11"/>
        <v>10</v>
      </c>
      <c r="AD15" s="175" t="s">
        <v>56</v>
      </c>
      <c r="AE15" s="179">
        <f t="shared" si="12"/>
        <v>0</v>
      </c>
      <c r="AF15" s="283">
        <f t="shared" si="13"/>
        <v>70</v>
      </c>
      <c r="AG15" s="224" t="str">
        <f t="shared" si="14"/>
        <v>1</v>
      </c>
      <c r="AH15" s="175" t="s">
        <v>74</v>
      </c>
      <c r="AI15" s="176" t="str">
        <f t="shared" si="1"/>
        <v>1</v>
      </c>
      <c r="AJ15" s="175" t="s">
        <v>53</v>
      </c>
      <c r="AK15" s="176" t="str">
        <f t="shared" si="15"/>
        <v>4</v>
      </c>
      <c r="AL15" s="177">
        <f t="shared" si="2"/>
        <v>4</v>
      </c>
      <c r="AM15" s="177" t="str">
        <f t="shared" si="16"/>
        <v>RIESGO MODERADO</v>
      </c>
      <c r="AN15" s="178" t="str">
        <f t="shared" si="17"/>
        <v>REDUCIR EL RIESGO</v>
      </c>
      <c r="AO15" s="182" t="s">
        <v>814</v>
      </c>
      <c r="AP15" s="183" t="s">
        <v>75</v>
      </c>
      <c r="AQ15" s="183" t="s">
        <v>76</v>
      </c>
      <c r="AR15" s="186" t="s">
        <v>77</v>
      </c>
    </row>
    <row r="16" spans="2:44" ht="144">
      <c r="B16" s="288" t="s">
        <v>788</v>
      </c>
      <c r="C16" s="249">
        <v>4</v>
      </c>
      <c r="D16" s="171" t="s">
        <v>47</v>
      </c>
      <c r="E16" s="171" t="s">
        <v>48</v>
      </c>
      <c r="F16" s="250" t="s">
        <v>49</v>
      </c>
      <c r="G16" s="172" t="s">
        <v>78</v>
      </c>
      <c r="H16" s="173" t="s">
        <v>79</v>
      </c>
      <c r="I16" s="173" t="s">
        <v>80</v>
      </c>
      <c r="J16" s="255" t="s">
        <v>81</v>
      </c>
      <c r="K16" s="244" t="str">
        <f t="shared" si="3"/>
        <v>impactoco</v>
      </c>
      <c r="L16" s="174" t="s">
        <v>74</v>
      </c>
      <c r="M16" s="176" t="str">
        <f t="shared" si="0"/>
        <v>1</v>
      </c>
      <c r="N16" s="175" t="s">
        <v>82</v>
      </c>
      <c r="O16" s="176" t="str">
        <f t="shared" si="4"/>
        <v>5</v>
      </c>
      <c r="P16" s="177">
        <f t="shared" si="5"/>
        <v>5</v>
      </c>
      <c r="Q16" s="178" t="str">
        <f t="shared" si="6"/>
        <v>RIESGO MODERADO</v>
      </c>
      <c r="R16" s="436" t="s">
        <v>815</v>
      </c>
      <c r="S16" s="437"/>
      <c r="T16" s="175" t="s">
        <v>55</v>
      </c>
      <c r="U16" s="179">
        <f t="shared" si="7"/>
        <v>15</v>
      </c>
      <c r="V16" s="175" t="s">
        <v>55</v>
      </c>
      <c r="W16" s="179">
        <f t="shared" si="8"/>
        <v>5</v>
      </c>
      <c r="X16" s="175" t="s">
        <v>55</v>
      </c>
      <c r="Y16" s="180">
        <f t="shared" si="9"/>
        <v>25</v>
      </c>
      <c r="Z16" s="175" t="s">
        <v>55</v>
      </c>
      <c r="AA16" s="179">
        <f t="shared" si="10"/>
        <v>15</v>
      </c>
      <c r="AB16" s="175" t="s">
        <v>55</v>
      </c>
      <c r="AC16" s="180">
        <f t="shared" si="11"/>
        <v>10</v>
      </c>
      <c r="AD16" s="175" t="s">
        <v>55</v>
      </c>
      <c r="AE16" s="179">
        <f t="shared" si="12"/>
        <v>30</v>
      </c>
      <c r="AF16" s="283">
        <f t="shared" si="13"/>
        <v>100</v>
      </c>
      <c r="AG16" s="224" t="str">
        <f t="shared" si="14"/>
        <v>2</v>
      </c>
      <c r="AH16" s="175" t="s">
        <v>74</v>
      </c>
      <c r="AI16" s="176" t="str">
        <f t="shared" si="1"/>
        <v>1</v>
      </c>
      <c r="AJ16" s="175" t="s">
        <v>83</v>
      </c>
      <c r="AK16" s="176" t="str">
        <f t="shared" si="15"/>
        <v>3</v>
      </c>
      <c r="AL16" s="177">
        <f t="shared" si="2"/>
        <v>3</v>
      </c>
      <c r="AM16" s="177" t="str">
        <f t="shared" si="16"/>
        <v>RIESGO BAJO</v>
      </c>
      <c r="AN16" s="178" t="str">
        <f t="shared" si="17"/>
        <v>ASUMIR</v>
      </c>
      <c r="AO16" s="187" t="s">
        <v>816</v>
      </c>
      <c r="AP16" s="183" t="s">
        <v>75</v>
      </c>
      <c r="AQ16" s="183" t="s">
        <v>76</v>
      </c>
      <c r="AR16" s="188" t="s">
        <v>84</v>
      </c>
    </row>
    <row r="17" spans="2:44" ht="162.75" thickBot="1">
      <c r="B17" s="289" t="s">
        <v>788</v>
      </c>
      <c r="C17" s="251">
        <v>5</v>
      </c>
      <c r="D17" s="207" t="s">
        <v>47</v>
      </c>
      <c r="E17" s="207" t="s">
        <v>48</v>
      </c>
      <c r="F17" s="252" t="s">
        <v>85</v>
      </c>
      <c r="G17" s="208" t="s">
        <v>817</v>
      </c>
      <c r="H17" s="209" t="s">
        <v>86</v>
      </c>
      <c r="I17" s="209" t="s">
        <v>818</v>
      </c>
      <c r="J17" s="256" t="s">
        <v>87</v>
      </c>
      <c r="K17" s="245" t="str">
        <f t="shared" si="3"/>
        <v>impacto</v>
      </c>
      <c r="L17" s="210" t="s">
        <v>52</v>
      </c>
      <c r="M17" s="212" t="str">
        <f t="shared" si="0"/>
        <v>5</v>
      </c>
      <c r="N17" s="211" t="s">
        <v>53</v>
      </c>
      <c r="O17" s="212" t="str">
        <f t="shared" si="4"/>
        <v>4</v>
      </c>
      <c r="P17" s="213">
        <f t="shared" si="5"/>
        <v>20</v>
      </c>
      <c r="Q17" s="214" t="str">
        <f t="shared" si="6"/>
        <v>RIESGO EXTREMO</v>
      </c>
      <c r="R17" s="438" t="s">
        <v>88</v>
      </c>
      <c r="S17" s="439"/>
      <c r="T17" s="211" t="s">
        <v>56</v>
      </c>
      <c r="U17" s="215">
        <f t="shared" si="7"/>
        <v>0</v>
      </c>
      <c r="V17" s="211" t="s">
        <v>55</v>
      </c>
      <c r="W17" s="215">
        <f t="shared" si="8"/>
        <v>5</v>
      </c>
      <c r="X17" s="211" t="s">
        <v>55</v>
      </c>
      <c r="Y17" s="216">
        <f t="shared" si="9"/>
        <v>25</v>
      </c>
      <c r="Z17" s="211" t="s">
        <v>55</v>
      </c>
      <c r="AA17" s="215">
        <f t="shared" si="10"/>
        <v>15</v>
      </c>
      <c r="AB17" s="211" t="s">
        <v>55</v>
      </c>
      <c r="AC17" s="216">
        <f t="shared" si="11"/>
        <v>10</v>
      </c>
      <c r="AD17" s="211" t="s">
        <v>55</v>
      </c>
      <c r="AE17" s="215">
        <f t="shared" si="12"/>
        <v>30</v>
      </c>
      <c r="AF17" s="286">
        <f t="shared" si="13"/>
        <v>85</v>
      </c>
      <c r="AG17" s="225" t="str">
        <f t="shared" si="14"/>
        <v>2</v>
      </c>
      <c r="AH17" s="211" t="s">
        <v>65</v>
      </c>
      <c r="AI17" s="212" t="str">
        <f t="shared" si="1"/>
        <v>4</v>
      </c>
      <c r="AJ17" s="211" t="s">
        <v>53</v>
      </c>
      <c r="AK17" s="212" t="str">
        <f t="shared" si="15"/>
        <v>4</v>
      </c>
      <c r="AL17" s="213">
        <f t="shared" si="2"/>
        <v>16</v>
      </c>
      <c r="AM17" s="213" t="str">
        <f t="shared" si="16"/>
        <v>RIESGO EXTREMO</v>
      </c>
      <c r="AN17" s="214" t="str">
        <f t="shared" si="17"/>
        <v>COMPARTIR O TRANSFERIR EL RIESGO</v>
      </c>
      <c r="AO17" s="218" t="s">
        <v>89</v>
      </c>
      <c r="AP17" s="219" t="s">
        <v>75</v>
      </c>
      <c r="AQ17" s="219" t="s">
        <v>76</v>
      </c>
      <c r="AR17" s="226" t="s">
        <v>90</v>
      </c>
    </row>
    <row r="18" spans="2:44" ht="144">
      <c r="B18" s="290" t="s">
        <v>175</v>
      </c>
      <c r="C18" s="247">
        <v>6</v>
      </c>
      <c r="D18" s="157" t="s">
        <v>47</v>
      </c>
      <c r="E18" s="157" t="s">
        <v>48</v>
      </c>
      <c r="F18" s="248" t="s">
        <v>49</v>
      </c>
      <c r="G18" s="158" t="s">
        <v>139</v>
      </c>
      <c r="H18" s="159" t="s">
        <v>140</v>
      </c>
      <c r="I18" s="159" t="s">
        <v>141</v>
      </c>
      <c r="J18" s="254" t="s">
        <v>72</v>
      </c>
      <c r="K18" s="243" t="str">
        <f t="shared" si="3"/>
        <v>impacto</v>
      </c>
      <c r="L18" s="160" t="s">
        <v>52</v>
      </c>
      <c r="M18" s="162" t="str">
        <f t="shared" si="0"/>
        <v>5</v>
      </c>
      <c r="N18" s="161" t="s">
        <v>83</v>
      </c>
      <c r="O18" s="162" t="str">
        <f t="shared" si="4"/>
        <v>3</v>
      </c>
      <c r="P18" s="163">
        <f t="shared" si="5"/>
        <v>15</v>
      </c>
      <c r="Q18" s="164" t="str">
        <f t="shared" si="6"/>
        <v>RIESGO EXTREMO</v>
      </c>
      <c r="R18" s="434" t="s">
        <v>142</v>
      </c>
      <c r="S18" s="435"/>
      <c r="T18" s="161" t="s">
        <v>55</v>
      </c>
      <c r="U18" s="165">
        <f t="shared" si="7"/>
        <v>15</v>
      </c>
      <c r="V18" s="161" t="s">
        <v>55</v>
      </c>
      <c r="W18" s="165">
        <f t="shared" si="8"/>
        <v>5</v>
      </c>
      <c r="X18" s="161" t="s">
        <v>56</v>
      </c>
      <c r="Y18" s="166">
        <f>IF(X18="SI",25,0)</f>
        <v>0</v>
      </c>
      <c r="Z18" s="161" t="s">
        <v>55</v>
      </c>
      <c r="AA18" s="165">
        <f t="shared" si="10"/>
        <v>15</v>
      </c>
      <c r="AB18" s="161" t="s">
        <v>55</v>
      </c>
      <c r="AC18" s="166">
        <f t="shared" si="11"/>
        <v>10</v>
      </c>
      <c r="AD18" s="161" t="s">
        <v>55</v>
      </c>
      <c r="AE18" s="165">
        <f t="shared" si="12"/>
        <v>30</v>
      </c>
      <c r="AF18" s="167">
        <f>U18+W18+Y18+AA18+AC18+AE18</f>
        <v>75</v>
      </c>
      <c r="AG18" s="227" t="str">
        <f t="shared" si="14"/>
        <v>1</v>
      </c>
      <c r="AH18" s="161" t="s">
        <v>65</v>
      </c>
      <c r="AI18" s="162" t="str">
        <f t="shared" si="1"/>
        <v>4</v>
      </c>
      <c r="AJ18" s="161" t="s">
        <v>83</v>
      </c>
      <c r="AK18" s="162" t="str">
        <f t="shared" si="15"/>
        <v>3</v>
      </c>
      <c r="AL18" s="163">
        <f t="shared" si="2"/>
        <v>12</v>
      </c>
      <c r="AM18" s="163" t="str">
        <f t="shared" si="16"/>
        <v>RIESGO ALTO</v>
      </c>
      <c r="AN18" s="164" t="str">
        <f t="shared" si="17"/>
        <v>EVITAR EL RIESGO</v>
      </c>
      <c r="AO18" s="258" t="s">
        <v>143</v>
      </c>
      <c r="AP18" s="169" t="s">
        <v>144</v>
      </c>
      <c r="AQ18" s="228">
        <v>42735</v>
      </c>
      <c r="AR18" s="170" t="s">
        <v>819</v>
      </c>
    </row>
    <row r="19" spans="2:44" ht="162">
      <c r="B19" s="291" t="s">
        <v>175</v>
      </c>
      <c r="C19" s="249">
        <v>7</v>
      </c>
      <c r="D19" s="171" t="s">
        <v>47</v>
      </c>
      <c r="E19" s="171" t="s">
        <v>48</v>
      </c>
      <c r="F19" s="250" t="s">
        <v>85</v>
      </c>
      <c r="G19" s="172" t="s">
        <v>146</v>
      </c>
      <c r="H19" s="173" t="s">
        <v>147</v>
      </c>
      <c r="I19" s="173" t="s">
        <v>148</v>
      </c>
      <c r="J19" s="255" t="s">
        <v>116</v>
      </c>
      <c r="K19" s="244" t="str">
        <f t="shared" si="3"/>
        <v>impacto</v>
      </c>
      <c r="L19" s="174" t="s">
        <v>65</v>
      </c>
      <c r="M19" s="176" t="str">
        <f t="shared" si="0"/>
        <v>4</v>
      </c>
      <c r="N19" s="175" t="s">
        <v>137</v>
      </c>
      <c r="O19" s="176" t="str">
        <f t="shared" si="4"/>
        <v>2</v>
      </c>
      <c r="P19" s="177">
        <f t="shared" si="5"/>
        <v>8</v>
      </c>
      <c r="Q19" s="178" t="str">
        <f t="shared" si="6"/>
        <v>RIESGO ALTO</v>
      </c>
      <c r="R19" s="436" t="s">
        <v>149</v>
      </c>
      <c r="S19" s="437"/>
      <c r="T19" s="175" t="s">
        <v>55</v>
      </c>
      <c r="U19" s="179">
        <f t="shared" si="7"/>
        <v>15</v>
      </c>
      <c r="V19" s="175" t="s">
        <v>55</v>
      </c>
      <c r="W19" s="179">
        <f t="shared" si="8"/>
        <v>5</v>
      </c>
      <c r="X19" s="175" t="s">
        <v>56</v>
      </c>
      <c r="Y19" s="180">
        <f t="shared" ref="Y19:Y22" si="18">IF(X19="SI",25,0)</f>
        <v>0</v>
      </c>
      <c r="Z19" s="175" t="s">
        <v>55</v>
      </c>
      <c r="AA19" s="179">
        <f t="shared" si="10"/>
        <v>15</v>
      </c>
      <c r="AB19" s="175" t="s">
        <v>55</v>
      </c>
      <c r="AC19" s="180">
        <f t="shared" si="11"/>
        <v>10</v>
      </c>
      <c r="AD19" s="175" t="s">
        <v>55</v>
      </c>
      <c r="AE19" s="179">
        <f t="shared" si="12"/>
        <v>30</v>
      </c>
      <c r="AF19" s="181">
        <f t="shared" ref="AF19:AF22" si="19">U19+W19+Y19+AA19+AC19+AE19</f>
        <v>75</v>
      </c>
      <c r="AG19" s="224" t="str">
        <f t="shared" si="14"/>
        <v>1</v>
      </c>
      <c r="AH19" s="175" t="s">
        <v>131</v>
      </c>
      <c r="AI19" s="176" t="str">
        <f t="shared" si="1"/>
        <v>3</v>
      </c>
      <c r="AJ19" s="175" t="s">
        <v>137</v>
      </c>
      <c r="AK19" s="176" t="str">
        <f t="shared" si="15"/>
        <v>2</v>
      </c>
      <c r="AL19" s="177">
        <f t="shared" si="2"/>
        <v>6</v>
      </c>
      <c r="AM19" s="177" t="str">
        <f t="shared" si="16"/>
        <v>RIESGO MODERADO</v>
      </c>
      <c r="AN19" s="178" t="str">
        <f t="shared" si="17"/>
        <v>REDUCIR EL RIESGO</v>
      </c>
      <c r="AO19" s="187" t="s">
        <v>150</v>
      </c>
      <c r="AP19" s="183" t="s">
        <v>144</v>
      </c>
      <c r="AQ19" s="190">
        <v>42735</v>
      </c>
      <c r="AR19" s="186" t="s">
        <v>820</v>
      </c>
    </row>
    <row r="20" spans="2:44" ht="108">
      <c r="B20" s="291" t="s">
        <v>175</v>
      </c>
      <c r="C20" s="249">
        <v>8</v>
      </c>
      <c r="D20" s="171" t="s">
        <v>47</v>
      </c>
      <c r="E20" s="171" t="s">
        <v>48</v>
      </c>
      <c r="F20" s="250" t="s">
        <v>152</v>
      </c>
      <c r="G20" s="185" t="s">
        <v>153</v>
      </c>
      <c r="H20" s="173" t="s">
        <v>154</v>
      </c>
      <c r="I20" s="173" t="s">
        <v>155</v>
      </c>
      <c r="J20" s="255" t="s">
        <v>81</v>
      </c>
      <c r="K20" s="244" t="str">
        <f t="shared" si="3"/>
        <v>impactoco</v>
      </c>
      <c r="L20" s="174" t="s">
        <v>131</v>
      </c>
      <c r="M20" s="176" t="str">
        <f t="shared" si="0"/>
        <v>3</v>
      </c>
      <c r="N20" s="175" t="s">
        <v>83</v>
      </c>
      <c r="O20" s="176" t="str">
        <f t="shared" si="4"/>
        <v>3</v>
      </c>
      <c r="P20" s="177">
        <f t="shared" si="5"/>
        <v>9</v>
      </c>
      <c r="Q20" s="178" t="str">
        <f t="shared" si="6"/>
        <v>RIESGO ALTO</v>
      </c>
      <c r="R20" s="436" t="s">
        <v>156</v>
      </c>
      <c r="S20" s="437"/>
      <c r="T20" s="175" t="s">
        <v>55</v>
      </c>
      <c r="U20" s="179">
        <f t="shared" si="7"/>
        <v>15</v>
      </c>
      <c r="V20" s="175" t="s">
        <v>55</v>
      </c>
      <c r="W20" s="179">
        <f t="shared" si="8"/>
        <v>5</v>
      </c>
      <c r="X20" s="175" t="s">
        <v>56</v>
      </c>
      <c r="Y20" s="180">
        <f t="shared" si="18"/>
        <v>0</v>
      </c>
      <c r="Z20" s="175" t="s">
        <v>56</v>
      </c>
      <c r="AA20" s="179">
        <f t="shared" si="10"/>
        <v>0</v>
      </c>
      <c r="AB20" s="175" t="s">
        <v>56</v>
      </c>
      <c r="AC20" s="180">
        <f t="shared" si="11"/>
        <v>0</v>
      </c>
      <c r="AD20" s="175" t="s">
        <v>56</v>
      </c>
      <c r="AE20" s="179">
        <f t="shared" si="12"/>
        <v>0</v>
      </c>
      <c r="AF20" s="181">
        <f t="shared" si="19"/>
        <v>20</v>
      </c>
      <c r="AG20" s="224" t="str">
        <f t="shared" si="14"/>
        <v>0</v>
      </c>
      <c r="AH20" s="175" t="s">
        <v>131</v>
      </c>
      <c r="AI20" s="176" t="str">
        <f t="shared" si="1"/>
        <v>3</v>
      </c>
      <c r="AJ20" s="175" t="s">
        <v>83</v>
      </c>
      <c r="AK20" s="176" t="str">
        <f t="shared" si="15"/>
        <v>3</v>
      </c>
      <c r="AL20" s="177">
        <f t="shared" si="2"/>
        <v>9</v>
      </c>
      <c r="AM20" s="177" t="str">
        <f t="shared" si="16"/>
        <v>RIESGO ALTO</v>
      </c>
      <c r="AN20" s="178" t="str">
        <f t="shared" si="17"/>
        <v>EVITAR EL RIESGO</v>
      </c>
      <c r="AO20" s="187" t="s">
        <v>157</v>
      </c>
      <c r="AP20" s="183" t="s">
        <v>158</v>
      </c>
      <c r="AQ20" s="190">
        <v>42735</v>
      </c>
      <c r="AR20" s="188" t="s">
        <v>159</v>
      </c>
    </row>
    <row r="21" spans="2:44" ht="162">
      <c r="B21" s="291" t="s">
        <v>175</v>
      </c>
      <c r="C21" s="249">
        <v>9</v>
      </c>
      <c r="D21" s="171" t="s">
        <v>47</v>
      </c>
      <c r="E21" s="171" t="s">
        <v>60</v>
      </c>
      <c r="F21" s="250" t="s">
        <v>61</v>
      </c>
      <c r="G21" s="191" t="s">
        <v>160</v>
      </c>
      <c r="H21" s="173" t="s">
        <v>161</v>
      </c>
      <c r="I21" s="176" t="s">
        <v>162</v>
      </c>
      <c r="J21" s="255" t="s">
        <v>64</v>
      </c>
      <c r="K21" s="244" t="str">
        <f t="shared" si="3"/>
        <v>impacto</v>
      </c>
      <c r="L21" s="174" t="s">
        <v>73</v>
      </c>
      <c r="M21" s="176" t="str">
        <f t="shared" si="0"/>
        <v>2</v>
      </c>
      <c r="N21" s="175" t="s">
        <v>53</v>
      </c>
      <c r="O21" s="176" t="str">
        <f t="shared" si="4"/>
        <v>4</v>
      </c>
      <c r="P21" s="177">
        <f t="shared" si="5"/>
        <v>8</v>
      </c>
      <c r="Q21" s="178" t="str">
        <f t="shared" si="6"/>
        <v>RIESGO ALTO</v>
      </c>
      <c r="R21" s="436" t="s">
        <v>163</v>
      </c>
      <c r="S21" s="437"/>
      <c r="T21" s="175" t="s">
        <v>55</v>
      </c>
      <c r="U21" s="179">
        <f t="shared" si="7"/>
        <v>15</v>
      </c>
      <c r="V21" s="175" t="s">
        <v>55</v>
      </c>
      <c r="W21" s="179">
        <f t="shared" si="8"/>
        <v>5</v>
      </c>
      <c r="X21" s="175" t="s">
        <v>56</v>
      </c>
      <c r="Y21" s="180">
        <f t="shared" si="18"/>
        <v>0</v>
      </c>
      <c r="Z21" s="175" t="s">
        <v>55</v>
      </c>
      <c r="AA21" s="179">
        <f t="shared" si="10"/>
        <v>15</v>
      </c>
      <c r="AB21" s="175" t="s">
        <v>55</v>
      </c>
      <c r="AC21" s="180">
        <f t="shared" si="11"/>
        <v>10</v>
      </c>
      <c r="AD21" s="175" t="s">
        <v>55</v>
      </c>
      <c r="AE21" s="179">
        <f t="shared" si="12"/>
        <v>30</v>
      </c>
      <c r="AF21" s="181">
        <f t="shared" si="19"/>
        <v>75</v>
      </c>
      <c r="AG21" s="224" t="str">
        <f t="shared" si="14"/>
        <v>1</v>
      </c>
      <c r="AH21" s="175" t="s">
        <v>73</v>
      </c>
      <c r="AI21" s="176" t="str">
        <f t="shared" si="1"/>
        <v>2</v>
      </c>
      <c r="AJ21" s="175" t="s">
        <v>83</v>
      </c>
      <c r="AK21" s="176" t="str">
        <f t="shared" si="15"/>
        <v>3</v>
      </c>
      <c r="AL21" s="177">
        <f t="shared" si="2"/>
        <v>6</v>
      </c>
      <c r="AM21" s="177" t="str">
        <f t="shared" si="16"/>
        <v>RIESGO MODERADO</v>
      </c>
      <c r="AN21" s="178" t="str">
        <f t="shared" si="17"/>
        <v>REDUCIR EL RIESGO</v>
      </c>
      <c r="AO21" s="187" t="s">
        <v>164</v>
      </c>
      <c r="AP21" s="183" t="s">
        <v>165</v>
      </c>
      <c r="AQ21" s="190">
        <v>42735</v>
      </c>
      <c r="AR21" s="189" t="s">
        <v>166</v>
      </c>
    </row>
    <row r="22" spans="2:44" ht="90.75" thickBot="1">
      <c r="B22" s="292" t="s">
        <v>175</v>
      </c>
      <c r="C22" s="251">
        <v>10</v>
      </c>
      <c r="D22" s="207" t="s">
        <v>47</v>
      </c>
      <c r="E22" s="207" t="s">
        <v>118</v>
      </c>
      <c r="F22" s="252" t="s">
        <v>167</v>
      </c>
      <c r="G22" s="208" t="s">
        <v>168</v>
      </c>
      <c r="H22" s="209" t="s">
        <v>169</v>
      </c>
      <c r="I22" s="209" t="s">
        <v>170</v>
      </c>
      <c r="J22" s="256" t="s">
        <v>51</v>
      </c>
      <c r="K22" s="245" t="str">
        <f t="shared" si="3"/>
        <v>impacto</v>
      </c>
      <c r="L22" s="210" t="s">
        <v>52</v>
      </c>
      <c r="M22" s="212" t="str">
        <f t="shared" si="0"/>
        <v>5</v>
      </c>
      <c r="N22" s="211" t="s">
        <v>82</v>
      </c>
      <c r="O22" s="212" t="str">
        <f t="shared" si="4"/>
        <v>5</v>
      </c>
      <c r="P22" s="213">
        <f t="shared" si="5"/>
        <v>25</v>
      </c>
      <c r="Q22" s="214" t="str">
        <f t="shared" si="6"/>
        <v>RIESGO EXTREMO</v>
      </c>
      <c r="R22" s="438" t="s">
        <v>171</v>
      </c>
      <c r="S22" s="439"/>
      <c r="T22" s="211" t="s">
        <v>55</v>
      </c>
      <c r="U22" s="215">
        <f t="shared" si="7"/>
        <v>15</v>
      </c>
      <c r="V22" s="211" t="s">
        <v>55</v>
      </c>
      <c r="W22" s="215">
        <f t="shared" si="8"/>
        <v>5</v>
      </c>
      <c r="X22" s="211" t="s">
        <v>56</v>
      </c>
      <c r="Y22" s="216">
        <f t="shared" si="18"/>
        <v>0</v>
      </c>
      <c r="Z22" s="211" t="s">
        <v>55</v>
      </c>
      <c r="AA22" s="215">
        <f t="shared" si="10"/>
        <v>15</v>
      </c>
      <c r="AB22" s="211" t="s">
        <v>55</v>
      </c>
      <c r="AC22" s="216">
        <f t="shared" si="11"/>
        <v>10</v>
      </c>
      <c r="AD22" s="211" t="s">
        <v>55</v>
      </c>
      <c r="AE22" s="215">
        <f t="shared" si="12"/>
        <v>30</v>
      </c>
      <c r="AF22" s="217">
        <f t="shared" si="19"/>
        <v>75</v>
      </c>
      <c r="AG22" s="225" t="str">
        <f t="shared" si="14"/>
        <v>1</v>
      </c>
      <c r="AH22" s="211" t="s">
        <v>65</v>
      </c>
      <c r="AI22" s="212" t="str">
        <f t="shared" si="1"/>
        <v>4</v>
      </c>
      <c r="AJ22" s="211" t="s">
        <v>82</v>
      </c>
      <c r="AK22" s="212" t="str">
        <f t="shared" si="15"/>
        <v>5</v>
      </c>
      <c r="AL22" s="213">
        <f t="shared" si="2"/>
        <v>20</v>
      </c>
      <c r="AM22" s="213" t="str">
        <f t="shared" si="16"/>
        <v>RIESGO EXTREMO</v>
      </c>
      <c r="AN22" s="214" t="str">
        <f t="shared" si="17"/>
        <v>COMPARTIR O TRANSFERIR EL RIESGO</v>
      </c>
      <c r="AO22" s="218" t="s">
        <v>172</v>
      </c>
      <c r="AP22" s="219" t="s">
        <v>173</v>
      </c>
      <c r="AQ22" s="220">
        <v>42369</v>
      </c>
      <c r="AR22" s="226" t="s">
        <v>931</v>
      </c>
    </row>
    <row r="23" spans="2:44" ht="216">
      <c r="B23" s="290" t="s">
        <v>205</v>
      </c>
      <c r="C23" s="247">
        <v>11</v>
      </c>
      <c r="D23" s="157" t="s">
        <v>100</v>
      </c>
      <c r="E23" s="157" t="s">
        <v>108</v>
      </c>
      <c r="F23" s="248" t="s">
        <v>177</v>
      </c>
      <c r="G23" s="158" t="s">
        <v>178</v>
      </c>
      <c r="H23" s="159" t="s">
        <v>179</v>
      </c>
      <c r="I23" s="159" t="s">
        <v>821</v>
      </c>
      <c r="J23" s="254" t="s">
        <v>126</v>
      </c>
      <c r="K23" s="243" t="str">
        <f>IF(J23="corrupción","impactoco","impacto")</f>
        <v>impacto</v>
      </c>
      <c r="L23" s="160" t="s">
        <v>52</v>
      </c>
      <c r="M23" s="162" t="str">
        <f>IF(L23="RARO","1",IF(L23="IMPROBABLE","2",IF(L23="POSIBLE","3",IF(L23="PROBABLE","4",IF(L23="CASI CIERTA","5","")))))</f>
        <v>5</v>
      </c>
      <c r="N23" s="161" t="s">
        <v>53</v>
      </c>
      <c r="O23" s="162" t="str">
        <f>IF(N23="INSIGNIFICANTE","1",IF(N23="MENOR","2",IF(N23="MODERADO","3",IF(N23="MAYOR","4",IF(N23="CATASTRÓFICO","5","")))))</f>
        <v>4</v>
      </c>
      <c r="P23" s="163">
        <f>IF(M23="","",M23*O23)</f>
        <v>20</v>
      </c>
      <c r="Q23" s="164" t="str">
        <f>IF(P23="","",IF(P23&gt;=15,"RIESGO EXTREMO",IF(P23&gt;=7,"RIESGO ALTO",IF(P23&gt;=4,"RIESGO MODERADO",IF(P23&gt;=1,"RIESGO BAJO","")))))</f>
        <v>RIESGO EXTREMO</v>
      </c>
      <c r="R23" s="434" t="s">
        <v>181</v>
      </c>
      <c r="S23" s="435"/>
      <c r="T23" s="161" t="s">
        <v>55</v>
      </c>
      <c r="U23" s="165">
        <f>IF(T23="SI",15,0)</f>
        <v>15</v>
      </c>
      <c r="V23" s="161" t="s">
        <v>55</v>
      </c>
      <c r="W23" s="165">
        <f>IF(V23="SI",5,0)</f>
        <v>5</v>
      </c>
      <c r="X23" s="161" t="s">
        <v>55</v>
      </c>
      <c r="Y23" s="166">
        <f>IF(X23="SI",25,0)</f>
        <v>25</v>
      </c>
      <c r="Z23" s="161" t="s">
        <v>55</v>
      </c>
      <c r="AA23" s="165">
        <f>IF(Z23="SI",15,0)</f>
        <v>15</v>
      </c>
      <c r="AB23" s="161" t="s">
        <v>55</v>
      </c>
      <c r="AC23" s="166">
        <f>IF(AB23="SI",10,0)</f>
        <v>10</v>
      </c>
      <c r="AD23" s="161" t="s">
        <v>55</v>
      </c>
      <c r="AE23" s="165">
        <f>IF(AD23="SI",30,0)</f>
        <v>30</v>
      </c>
      <c r="AF23" s="167">
        <f>U23+W23+Y23+AA23+AC23+AE23</f>
        <v>100</v>
      </c>
      <c r="AG23" s="163" t="str">
        <f>IF(AF23="","",IF(AF23="","",IF(AF23&gt;76,"2",IF(AF23&gt;=51,"1",IF(AF23&gt;=0,"0","")))))</f>
        <v>2</v>
      </c>
      <c r="AH23" s="161" t="s">
        <v>131</v>
      </c>
      <c r="AI23" s="162" t="str">
        <f>IF(AH23="RARO","1",IF(AH23="IMPROBABLE","2",IF(AH23="POSIBLE","3",IF(AH23="PROBABLE","4",IF(AH23="CASI CIERTA","5","")))))</f>
        <v>3</v>
      </c>
      <c r="AJ23" s="161" t="s">
        <v>53</v>
      </c>
      <c r="AK23" s="162" t="str">
        <f>IF(AJ23="INSIGNIFICANTE","1",IF(AJ23="MENOR","2",IF(AJ23="MODERADO","3",IF(AJ23="MAYOR","4",IF(AJ23="CATASTRÓFICO","5","")))))</f>
        <v>4</v>
      </c>
      <c r="AL23" s="163">
        <f>IF(AI23="","",AI23*AK23)</f>
        <v>12</v>
      </c>
      <c r="AM23" s="163" t="str">
        <f>IF(AL23="","",IF(AL23&gt;=15,"RIESGO EXTREMO",IF(AL23&gt;=7,"RIESGO ALTO",IF(AL23&gt;=4,"RIESGO MODERADO",IF(AL23&gt;=1,"RIESGO BAJO","")))))</f>
        <v>RIESGO ALTO</v>
      </c>
      <c r="AN23" s="164" t="str">
        <f>IF(AM23="","",IF(AM23="RIESGO EXTREMO","COMPARTIR O TRANSFERIR EL RIESGO",IF(AM23="RIESGO ALTO","EVITAR EL RIESGO",IF(AM23="RIESGO MODERADO","REDUCIR EL RIESGO",IF(AM23="RIESGO BAJO","ASUMIR","")))))</f>
        <v>EVITAR EL RIESGO</v>
      </c>
      <c r="AO23" s="258" t="s">
        <v>182</v>
      </c>
      <c r="AP23" s="169" t="s">
        <v>183</v>
      </c>
      <c r="AQ23" s="169" t="s">
        <v>184</v>
      </c>
      <c r="AR23" s="170" t="s">
        <v>185</v>
      </c>
    </row>
    <row r="24" spans="2:44" ht="216">
      <c r="B24" s="291" t="s">
        <v>205</v>
      </c>
      <c r="C24" s="249">
        <v>12</v>
      </c>
      <c r="D24" s="171" t="s">
        <v>47</v>
      </c>
      <c r="E24" s="171" t="s">
        <v>60</v>
      </c>
      <c r="F24" s="250" t="s">
        <v>61</v>
      </c>
      <c r="G24" s="172" t="s">
        <v>186</v>
      </c>
      <c r="H24" s="173" t="s">
        <v>187</v>
      </c>
      <c r="I24" s="173" t="s">
        <v>188</v>
      </c>
      <c r="J24" s="255" t="s">
        <v>64</v>
      </c>
      <c r="K24" s="244" t="str">
        <f>IF(J24="corrupción","impactoco","impacto")</f>
        <v>impacto</v>
      </c>
      <c r="L24" s="174" t="s">
        <v>52</v>
      </c>
      <c r="M24" s="176" t="str">
        <f>IF(L24="RARO","1",IF(L24="IMPROBABLE","2",IF(L24="POSIBLE","3",IF(L24="PROBABLE","4",IF(L24="CASI CIERTA","5","")))))</f>
        <v>5</v>
      </c>
      <c r="N24" s="175" t="s">
        <v>53</v>
      </c>
      <c r="O24" s="176" t="str">
        <f>IF(N24="INSIGNIFICANTE","1",IF(N24="MENOR","2",IF(N24="MODERADO","3",IF(N24="MAYOR","4",IF(N24="CATASTRÓFICO","5","")))))</f>
        <v>4</v>
      </c>
      <c r="P24" s="177">
        <f>IF(M24="","",M24*O24)</f>
        <v>20</v>
      </c>
      <c r="Q24" s="178" t="str">
        <f>IF(P24="","",IF(P24&gt;=15,"RIESGO EXTREMO",IF(P24&gt;=7,"RIESGO ALTO",IF(P24&gt;=4,"RIESGO MODERADO",IF(P24&gt;=1,"RIESGO BAJO","")))))</f>
        <v>RIESGO EXTREMO</v>
      </c>
      <c r="R24" s="436" t="s">
        <v>189</v>
      </c>
      <c r="S24" s="437"/>
      <c r="T24" s="175"/>
      <c r="U24" s="179">
        <f>IF(T24="SI",15,0)</f>
        <v>0</v>
      </c>
      <c r="V24" s="175"/>
      <c r="W24" s="179">
        <f>IF(V24="SI",5,0)</f>
        <v>0</v>
      </c>
      <c r="X24" s="175"/>
      <c r="Y24" s="180">
        <f t="shared" ref="Y24:Y26" si="20">IF(X24="SI",25,0)</f>
        <v>0</v>
      </c>
      <c r="Z24" s="175"/>
      <c r="AA24" s="179">
        <f>IF(Z24="SI",15,0)</f>
        <v>0</v>
      </c>
      <c r="AB24" s="175"/>
      <c r="AC24" s="180">
        <f>IF(AB24="SI",10,0)</f>
        <v>0</v>
      </c>
      <c r="AD24" s="175"/>
      <c r="AE24" s="179">
        <f>IF(AD24="SI",30,0)</f>
        <v>0</v>
      </c>
      <c r="AF24" s="181">
        <f t="shared" ref="AF24:AF26" si="21">U24+W24+Y24+AA24+AC24+AE24</f>
        <v>0</v>
      </c>
      <c r="AG24" s="224" t="str">
        <f>IF(AF24="","",IF(AF24="","",IF(AF24&gt;76,"2",IF(AF24&gt;=51,"1",IF(AF24&gt;=0,"0","")))))</f>
        <v>0</v>
      </c>
      <c r="AH24" s="175" t="s">
        <v>52</v>
      </c>
      <c r="AI24" s="176" t="str">
        <f>IF(AH24="RARO","1",IF(AH24="IMPROBABLE","2",IF(AH24="POSIBLE","3",IF(AH24="PROBABLE","4",IF(AH24="CASI CIERTA","5","")))))</f>
        <v>5</v>
      </c>
      <c r="AJ24" s="175" t="s">
        <v>53</v>
      </c>
      <c r="AK24" s="176" t="str">
        <f>IF(AJ24="INSIGNIFICANTE","1",IF(AJ24="MENOR","2",IF(AJ24="MODERADO","3",IF(AJ24="MAYOR","4",IF(AJ24="CATASTRÓFICO","5","")))))</f>
        <v>4</v>
      </c>
      <c r="AL24" s="177">
        <f>IF(AI24="","",AI24*AK24)</f>
        <v>20</v>
      </c>
      <c r="AM24" s="177" t="str">
        <f>IF(AL24="","",IF(AL24&gt;=15,"RIESGO EXTREMO",IF(AL24&gt;=7,"RIESGO ALTO",IF(AL24&gt;=4,"RIESGO MODERADO",IF(AL24&gt;=1,"RIESGO BAJO","")))))</f>
        <v>RIESGO EXTREMO</v>
      </c>
      <c r="AN24" s="178" t="str">
        <f>IF(AM24="","",IF(AM24="RIESGO EXTREMO","COMPARTIR O TRANSFERIR EL RIESGO",IF(AM24="RIESGO ALTO","EVITAR EL RIESGO",IF(AM24="RIESGO MODERADO","REDUCIR EL RIESGO",IF(AM24="RIESGO BAJO","ASUMIR","")))))</f>
        <v>COMPARTIR O TRANSFERIR EL RIESGO</v>
      </c>
      <c r="AO24" s="187" t="s">
        <v>822</v>
      </c>
      <c r="AP24" s="183" t="s">
        <v>191</v>
      </c>
      <c r="AQ24" s="183" t="s">
        <v>184</v>
      </c>
      <c r="AR24" s="186" t="s">
        <v>192</v>
      </c>
    </row>
    <row r="25" spans="2:44" ht="162">
      <c r="B25" s="291" t="s">
        <v>205</v>
      </c>
      <c r="C25" s="249">
        <v>13</v>
      </c>
      <c r="D25" s="171" t="s">
        <v>100</v>
      </c>
      <c r="E25" s="171" t="s">
        <v>108</v>
      </c>
      <c r="F25" s="250" t="s">
        <v>177</v>
      </c>
      <c r="G25" s="192" t="s">
        <v>193</v>
      </c>
      <c r="H25" s="193" t="s">
        <v>823</v>
      </c>
      <c r="I25" s="193" t="s">
        <v>824</v>
      </c>
      <c r="J25" s="255" t="s">
        <v>126</v>
      </c>
      <c r="K25" s="244" t="str">
        <f>IF(J25="corrupción","impactoco","impacto")</f>
        <v>impacto</v>
      </c>
      <c r="L25" s="174" t="s">
        <v>52</v>
      </c>
      <c r="M25" s="176" t="str">
        <f>IF(L25="RARO","1",IF(L25="IMPROBABLE","2",IF(L25="POSIBLE","3",IF(L25="PROBABLE","4",IF(L25="CASI CIERTA","5","")))))</f>
        <v>5</v>
      </c>
      <c r="N25" s="175" t="s">
        <v>83</v>
      </c>
      <c r="O25" s="176" t="str">
        <f>IF(N25="INSIGNIFICANTE","1",IF(N25="MENOR","2",IF(N25="MODERADO","3",IF(N25="MAYOR","4",IF(N25="CATASTRÓFICO","5","")))))</f>
        <v>3</v>
      </c>
      <c r="P25" s="177">
        <f>IF(M25="","",M25*O25)</f>
        <v>15</v>
      </c>
      <c r="Q25" s="178" t="str">
        <f>IF(P25="","",IF(P25&gt;=15,"RIESGO EXTREMO",IF(P25&gt;=7,"RIESGO ALTO",IF(P25&gt;=4,"RIESGO MODERADO",IF(P25&gt;=1,"RIESGO BAJO","")))))</f>
        <v>RIESGO EXTREMO</v>
      </c>
      <c r="R25" s="436" t="s">
        <v>189</v>
      </c>
      <c r="S25" s="437"/>
      <c r="T25" s="175"/>
      <c r="U25" s="179">
        <f>IF(T25="SI",15,0)</f>
        <v>0</v>
      </c>
      <c r="V25" s="175"/>
      <c r="W25" s="179">
        <f>IF(V25="SI",5,0)</f>
        <v>0</v>
      </c>
      <c r="X25" s="175"/>
      <c r="Y25" s="180">
        <f t="shared" si="20"/>
        <v>0</v>
      </c>
      <c r="Z25" s="175"/>
      <c r="AA25" s="179">
        <f>IF(Z25="SI",15,0)</f>
        <v>0</v>
      </c>
      <c r="AB25" s="175"/>
      <c r="AC25" s="180">
        <f>IF(AB25="SI",10,0)</f>
        <v>0</v>
      </c>
      <c r="AD25" s="175"/>
      <c r="AE25" s="179">
        <f>IF(AD25="SI",30,0)</f>
        <v>0</v>
      </c>
      <c r="AF25" s="181">
        <f t="shared" si="21"/>
        <v>0</v>
      </c>
      <c r="AG25" s="224" t="str">
        <f>IF(AF25="","",IF(AF25="","",IF(AF25&gt;76,"2",IF(AF25&gt;=51,"1",IF(AF25&gt;=0,"0","")))))</f>
        <v>0</v>
      </c>
      <c r="AH25" s="175" t="s">
        <v>52</v>
      </c>
      <c r="AI25" s="176" t="str">
        <f>IF(AH25="RARO","1",IF(AH25="IMPROBABLE","2",IF(AH25="POSIBLE","3",IF(AH25="PROBABLE","4",IF(AH25="CASI CIERTA","5","")))))</f>
        <v>5</v>
      </c>
      <c r="AJ25" s="175" t="s">
        <v>83</v>
      </c>
      <c r="AK25" s="176" t="str">
        <f>IF(AJ25="INSIGNIFICANTE","1",IF(AJ25="MENOR","2",IF(AJ25="MODERADO","3",IF(AJ25="MAYOR","4",IF(AJ25="CATASTRÓFICO","5","")))))</f>
        <v>3</v>
      </c>
      <c r="AL25" s="177">
        <f>IF(AI25="","",AI25*AK25)</f>
        <v>15</v>
      </c>
      <c r="AM25" s="177" t="str">
        <f>IF(AL25="","",IF(AL25&gt;=15,"RIESGO EXTREMO",IF(AL25&gt;=7,"RIESGO ALTO",IF(AL25&gt;=4,"RIESGO MODERADO",IF(AL25&gt;=1,"RIESGO BAJO","")))))</f>
        <v>RIESGO EXTREMO</v>
      </c>
      <c r="AN25" s="178" t="str">
        <f>IF(AM25="","",IF(AM25="RIESGO EXTREMO","COMPARTIR O TRANSFERIR EL RIESGO",IF(AM25="RIESGO ALTO","EVITAR EL RIESGO",IF(AM25="RIESGO MODERADO","REDUCIR EL RIESGO",IF(AM25="RIESGO BAJO","ASUMIR","")))))</f>
        <v>COMPARTIR O TRANSFERIR EL RIESGO</v>
      </c>
      <c r="AO25" s="187" t="s">
        <v>196</v>
      </c>
      <c r="AP25" s="183" t="s">
        <v>183</v>
      </c>
      <c r="AQ25" s="183" t="s">
        <v>184</v>
      </c>
      <c r="AR25" s="186" t="s">
        <v>197</v>
      </c>
    </row>
    <row r="26" spans="2:44" ht="216.75" thickBot="1">
      <c r="B26" s="292" t="s">
        <v>205</v>
      </c>
      <c r="C26" s="251">
        <v>14</v>
      </c>
      <c r="D26" s="207" t="s">
        <v>47</v>
      </c>
      <c r="E26" s="207" t="s">
        <v>118</v>
      </c>
      <c r="F26" s="252" t="s">
        <v>198</v>
      </c>
      <c r="G26" s="208" t="s">
        <v>199</v>
      </c>
      <c r="H26" s="209" t="s">
        <v>200</v>
      </c>
      <c r="I26" s="209" t="s">
        <v>201</v>
      </c>
      <c r="J26" s="256" t="s">
        <v>81</v>
      </c>
      <c r="K26" s="245" t="str">
        <f>IF(J26="corrupción","impactoco","impacto")</f>
        <v>impactoco</v>
      </c>
      <c r="L26" s="210" t="s">
        <v>131</v>
      </c>
      <c r="M26" s="212" t="str">
        <f>IF(L26="RARO","1",IF(L26="IMPROBABLE","2",IF(L26="POSIBLE","3",IF(L26="PROBABLE","4",IF(L26="CASI CIERTA","5","")))))</f>
        <v>3</v>
      </c>
      <c r="N26" s="211" t="s">
        <v>53</v>
      </c>
      <c r="O26" s="212" t="str">
        <f>IF(N26="INSIGNIFICANTE","1",IF(N26="MENOR","2",IF(N26="MODERADO","3",IF(N26="MAYOR","4",IF(N26="CATASTRÓFICO","5","")))))</f>
        <v>4</v>
      </c>
      <c r="P26" s="213">
        <f>IF(M26="","",M26*O26)</f>
        <v>12</v>
      </c>
      <c r="Q26" s="214" t="str">
        <f>IF(P26="","",IF(P26&gt;=15,"RIESGO EXTREMO",IF(P26&gt;=7,"RIESGO ALTO",IF(P26&gt;=4,"RIESGO MODERADO",IF(P26&gt;=1,"RIESGO BAJO","")))))</f>
        <v>RIESGO ALTO</v>
      </c>
      <c r="R26" s="438" t="s">
        <v>189</v>
      </c>
      <c r="S26" s="439"/>
      <c r="T26" s="211"/>
      <c r="U26" s="215">
        <f>IF(T26="SI",15,0)</f>
        <v>0</v>
      </c>
      <c r="V26" s="211"/>
      <c r="W26" s="215">
        <f>IF(V26="SI",5,0)</f>
        <v>0</v>
      </c>
      <c r="X26" s="211"/>
      <c r="Y26" s="216">
        <f t="shared" si="20"/>
        <v>0</v>
      </c>
      <c r="Z26" s="211"/>
      <c r="AA26" s="215">
        <f>IF(Z26="SI",15,0)</f>
        <v>0</v>
      </c>
      <c r="AB26" s="211"/>
      <c r="AC26" s="216">
        <f>IF(AB26="SI",10,0)</f>
        <v>0</v>
      </c>
      <c r="AD26" s="211"/>
      <c r="AE26" s="215">
        <f>IF(AD26="SI",30,0)</f>
        <v>0</v>
      </c>
      <c r="AF26" s="217">
        <f t="shared" si="21"/>
        <v>0</v>
      </c>
      <c r="AG26" s="225" t="str">
        <f>IF(AF26="","",IF(AF26="","",IF(AF26&gt;76,"2",IF(AF26&gt;=51,"1",IF(AF26&gt;=0,"0","")))))</f>
        <v>0</v>
      </c>
      <c r="AH26" s="211" t="s">
        <v>131</v>
      </c>
      <c r="AI26" s="212" t="str">
        <f>IF(AH26="RARO","1",IF(AH26="IMPROBABLE","2",IF(AH26="POSIBLE","3",IF(AH26="PROBABLE","4",IF(AH26="CASI CIERTA","5","")))))</f>
        <v>3</v>
      </c>
      <c r="AJ26" s="211" t="s">
        <v>53</v>
      </c>
      <c r="AK26" s="212" t="str">
        <f>IF(AJ26="INSIGNIFICANTE","1",IF(AJ26="MENOR","2",IF(AJ26="MODERADO","3",IF(AJ26="MAYOR","4",IF(AJ26="CATASTRÓFICO","5","")))))</f>
        <v>4</v>
      </c>
      <c r="AL26" s="213">
        <f>IF(AI26="","",AI26*AK26)</f>
        <v>12</v>
      </c>
      <c r="AM26" s="213" t="str">
        <f>IF(AL26="","",IF(AL26&gt;=15,"RIESGO EXTREMO",IF(AL26&gt;=7,"RIESGO ALTO",IF(AL26&gt;=4,"RIESGO MODERADO",IF(AL26&gt;=1,"RIESGO BAJO","")))))</f>
        <v>RIESGO ALTO</v>
      </c>
      <c r="AN26" s="214" t="str">
        <f>IF(AM26="","",IF(AM26="RIESGO EXTREMO","COMPARTIR O TRANSFERIR EL RIESGO",IF(AM26="RIESGO ALTO","EVITAR EL RIESGO",IF(AM26="RIESGO MODERADO","REDUCIR EL RIESGO",IF(AM26="RIESGO BAJO","ASUMIR","")))))</f>
        <v>EVITAR EL RIESGO</v>
      </c>
      <c r="AO26" s="218" t="s">
        <v>202</v>
      </c>
      <c r="AP26" s="219" t="s">
        <v>203</v>
      </c>
      <c r="AQ26" s="219" t="s">
        <v>184</v>
      </c>
      <c r="AR26" s="229" t="s">
        <v>204</v>
      </c>
    </row>
    <row r="27" spans="2:44" ht="216">
      <c r="B27" s="290" t="s">
        <v>756</v>
      </c>
      <c r="C27" s="247">
        <v>15</v>
      </c>
      <c r="D27" s="157" t="s">
        <v>47</v>
      </c>
      <c r="E27" s="157" t="s">
        <v>60</v>
      </c>
      <c r="F27" s="248" t="s">
        <v>61</v>
      </c>
      <c r="G27" s="158" t="s">
        <v>825</v>
      </c>
      <c r="H27" s="159" t="s">
        <v>207</v>
      </c>
      <c r="I27" s="159" t="s">
        <v>208</v>
      </c>
      <c r="J27" s="254" t="s">
        <v>64</v>
      </c>
      <c r="K27" s="243" t="str">
        <f>IF(J27="corrupción","impactoco","impacto")</f>
        <v>impacto</v>
      </c>
      <c r="L27" s="160" t="s">
        <v>131</v>
      </c>
      <c r="M27" s="162" t="str">
        <f t="shared" ref="M27:M29" si="22">IF(L27="RARO","1",IF(L27="IMPROBABLE","2",IF(L27="POSIBLE","3",IF(L27="PROBABLE","4",IF(L27="CASI CIERTA","5","")))))</f>
        <v>3</v>
      </c>
      <c r="N27" s="161" t="s">
        <v>137</v>
      </c>
      <c r="O27" s="162" t="str">
        <f>IF(N27="INSIGNIFICANTE","1",IF(N27="MENOR","2",IF(N27="MODERADO","3",IF(N27="MAYOR","4",IF(N27="CATASTRÓFICO","5","")))))</f>
        <v>2</v>
      </c>
      <c r="P27" s="163">
        <f>IF(M27="","",M27*O27)</f>
        <v>6</v>
      </c>
      <c r="Q27" s="164" t="str">
        <f>IF(P27="","",IF(P27&gt;=15,"RIESGO EXTREMO",IF(P27&gt;=7,"RIESGO ALTO",IF(P27&gt;=4,"RIESGO MODERADO",IF(P27&gt;=1,"RIESGO BAJO","")))))</f>
        <v>RIESGO MODERADO</v>
      </c>
      <c r="R27" s="434" t="s">
        <v>209</v>
      </c>
      <c r="S27" s="435"/>
      <c r="T27" s="161" t="s">
        <v>56</v>
      </c>
      <c r="U27" s="165">
        <f>IF(T27="SI",15,0)</f>
        <v>0</v>
      </c>
      <c r="V27" s="161" t="s">
        <v>55</v>
      </c>
      <c r="W27" s="165">
        <f>IF(V27="SI",5,0)</f>
        <v>5</v>
      </c>
      <c r="X27" s="161" t="s">
        <v>56</v>
      </c>
      <c r="Y27" s="166">
        <f>IF(X27="SI",25,0)</f>
        <v>0</v>
      </c>
      <c r="Z27" s="161" t="s">
        <v>55</v>
      </c>
      <c r="AA27" s="165">
        <f>IF(Z27="SI",15,0)</f>
        <v>15</v>
      </c>
      <c r="AB27" s="161" t="s">
        <v>55</v>
      </c>
      <c r="AC27" s="166">
        <f>IF(AB27="SI",10,0)</f>
        <v>10</v>
      </c>
      <c r="AD27" s="161" t="s">
        <v>55</v>
      </c>
      <c r="AE27" s="165">
        <f>IF(AD27="SI",30,0)</f>
        <v>30</v>
      </c>
      <c r="AF27" s="167">
        <f>U27+W27+Y27+AA27+AC27+AE27</f>
        <v>60</v>
      </c>
      <c r="AG27" s="163" t="str">
        <f>IF(AF27="","",IF(AF27="","",IF(AF27&gt;76,"2",IF(AF27&gt;=51,"1",IF(AF27&gt;=0,"0","")))))</f>
        <v>1</v>
      </c>
      <c r="AH27" s="161" t="s">
        <v>73</v>
      </c>
      <c r="AI27" s="162" t="str">
        <f t="shared" ref="AI27:AI29" si="23">IF(AH27="RARO","1",IF(AH27="IMPROBABLE","2",IF(AH27="POSIBLE","3",IF(AH27="PROBABLE","4",IF(AH27="CASI CIERTA","5","")))))</f>
        <v>2</v>
      </c>
      <c r="AJ27" s="161" t="s">
        <v>137</v>
      </c>
      <c r="AK27" s="162" t="str">
        <f>IF(AJ27="INSIGNIFICANTE","1",IF(AJ27="MENOR","2",IF(AJ27="MODERADO","3",IF(AJ27="MAYOR","4",IF(AJ27="CATASTRÓFICO","5","")))))</f>
        <v>2</v>
      </c>
      <c r="AL27" s="163">
        <f t="shared" ref="AL27:AL29" si="24">IF(AI27="","",AI27*AK27)</f>
        <v>4</v>
      </c>
      <c r="AM27" s="163" t="str">
        <f>IF(AL27="","",IF(AL27&gt;=15,"RIESGO EXTREMO",IF(AL27&gt;=7,"RIESGO ALTO",IF(AL27&gt;=4,"RIESGO MODERADO",IF(AL27&gt;=1,"RIESGO BAJO","")))))</f>
        <v>RIESGO MODERADO</v>
      </c>
      <c r="AN27" s="164" t="str">
        <f>IF(AM27="","",IF(AM27="RIESGO EXTREMO","COMPARTIR O TRANSFERIR EL RIESGO",IF(AM27="RIESGO ALTO","EVITAR EL RIESGO",IF(AM27="RIESGO MODERADO","REDUCIR EL RIESGO",IF(AM27="RIESGO BAJO","ASUMIR","")))))</f>
        <v>REDUCIR EL RIESGO</v>
      </c>
      <c r="AO27" s="258" t="s">
        <v>210</v>
      </c>
      <c r="AP27" s="169" t="s">
        <v>826</v>
      </c>
      <c r="AQ27" s="228">
        <v>42551</v>
      </c>
      <c r="AR27" s="170" t="s">
        <v>212</v>
      </c>
    </row>
    <row r="28" spans="2:44" ht="216">
      <c r="B28" s="291" t="s">
        <v>756</v>
      </c>
      <c r="C28" s="249">
        <v>16</v>
      </c>
      <c r="D28" s="171" t="s">
        <v>100</v>
      </c>
      <c r="E28" s="171" t="s">
        <v>48</v>
      </c>
      <c r="F28" s="250" t="s">
        <v>49</v>
      </c>
      <c r="G28" s="172" t="s">
        <v>213</v>
      </c>
      <c r="H28" s="173" t="s">
        <v>214</v>
      </c>
      <c r="I28" s="173" t="s">
        <v>215</v>
      </c>
      <c r="J28" s="255" t="s">
        <v>51</v>
      </c>
      <c r="K28" s="244" t="str">
        <f t="shared" ref="K28:K29" si="25">IF(J28="corrupción","impactoco","impacto")</f>
        <v>impacto</v>
      </c>
      <c r="L28" s="174" t="s">
        <v>131</v>
      </c>
      <c r="M28" s="176" t="str">
        <f t="shared" si="22"/>
        <v>3</v>
      </c>
      <c r="N28" s="175" t="s">
        <v>83</v>
      </c>
      <c r="O28" s="176" t="str">
        <f t="shared" ref="O28:O29" si="26">IF(N28="INSIGNIFICANTE","1",IF(N28="MENOR","2",IF(N28="MODERADO","3",IF(N28="MAYOR","4",IF(N28="CATASTRÓFICO","5","")))))</f>
        <v>3</v>
      </c>
      <c r="P28" s="177">
        <f t="shared" ref="P28:P29" si="27">IF(M28="","",M28*O28)</f>
        <v>9</v>
      </c>
      <c r="Q28" s="178" t="str">
        <f t="shared" ref="Q28:Q29" si="28">IF(P28="","",IF(P28&gt;=15,"RIESGO EXTREMO",IF(P28&gt;=7,"RIESGO ALTO",IF(P28&gt;=4,"RIESGO MODERADO",IF(P28&gt;=1,"RIESGO BAJO","")))))</f>
        <v>RIESGO ALTO</v>
      </c>
      <c r="R28" s="436" t="s">
        <v>216</v>
      </c>
      <c r="S28" s="437"/>
      <c r="T28" s="175" t="s">
        <v>55</v>
      </c>
      <c r="U28" s="179">
        <f t="shared" ref="U28:U29" si="29">IF(T28="SI",15,0)</f>
        <v>15</v>
      </c>
      <c r="V28" s="175" t="s">
        <v>55</v>
      </c>
      <c r="W28" s="179">
        <f t="shared" ref="W28:W29" si="30">IF(V28="SI",5,0)</f>
        <v>5</v>
      </c>
      <c r="X28" s="175" t="s">
        <v>55</v>
      </c>
      <c r="Y28" s="180">
        <f t="shared" ref="Y28:Y29" si="31">IF(X28="SI",25,0)</f>
        <v>25</v>
      </c>
      <c r="Z28" s="175" t="s">
        <v>55</v>
      </c>
      <c r="AA28" s="179">
        <f t="shared" ref="AA28:AA29" si="32">IF(Z28="SI",15,0)</f>
        <v>15</v>
      </c>
      <c r="AB28" s="175" t="s">
        <v>55</v>
      </c>
      <c r="AC28" s="180">
        <f t="shared" ref="AC28:AC29" si="33">IF(AB28="SI",10,0)</f>
        <v>10</v>
      </c>
      <c r="AD28" s="175" t="s">
        <v>55</v>
      </c>
      <c r="AE28" s="179">
        <f t="shared" ref="AE28:AE29" si="34">IF(AD28="SI",30,0)</f>
        <v>30</v>
      </c>
      <c r="AF28" s="181">
        <f t="shared" ref="AF28:AF29" si="35">U28+W28+Y28+AA28+AC28+AE28</f>
        <v>100</v>
      </c>
      <c r="AG28" s="224" t="str">
        <f t="shared" ref="AG28:AG29" si="36">IF(AF28="","",IF(AF28="","",IF(AF28&gt;76,"2",IF(AF28&gt;=51,"1",IF(AF28&gt;=0,"0","")))))</f>
        <v>2</v>
      </c>
      <c r="AH28" s="175" t="s">
        <v>74</v>
      </c>
      <c r="AI28" s="176" t="str">
        <f t="shared" si="23"/>
        <v>1</v>
      </c>
      <c r="AJ28" s="175" t="s">
        <v>83</v>
      </c>
      <c r="AK28" s="176" t="str">
        <f t="shared" ref="AK28:AK29" si="37">IF(AJ28="INSIGNIFICANTE","1",IF(AJ28="MENOR","2",IF(AJ28="MODERADO","3",IF(AJ28="MAYOR","4",IF(AJ28="CATASTRÓFICO","5","")))))</f>
        <v>3</v>
      </c>
      <c r="AL28" s="177">
        <f t="shared" si="24"/>
        <v>3</v>
      </c>
      <c r="AM28" s="177" t="str">
        <f t="shared" ref="AM28:AM29" si="38">IF(AL28="","",IF(AL28&gt;=15,"RIESGO EXTREMO",IF(AL28&gt;=7,"RIESGO ALTO",IF(AL28&gt;=4,"RIESGO MODERADO",IF(AL28&gt;=1,"RIESGO BAJO","")))))</f>
        <v>RIESGO BAJO</v>
      </c>
      <c r="AN28" s="178" t="str">
        <f t="shared" ref="AN28:AN29" si="39">IF(AM28="","",IF(AM28="RIESGO EXTREMO","COMPARTIR O TRANSFERIR EL RIESGO",IF(AM28="RIESGO ALTO","EVITAR EL RIESGO",IF(AM28="RIESGO MODERADO","REDUCIR EL RIESGO",IF(AM28="RIESGO BAJO","ASUMIR","")))))</f>
        <v>ASUMIR</v>
      </c>
      <c r="AO28" s="187" t="s">
        <v>217</v>
      </c>
      <c r="AP28" s="183" t="s">
        <v>826</v>
      </c>
      <c r="AQ28" s="190">
        <v>42551</v>
      </c>
      <c r="AR28" s="186" t="s">
        <v>218</v>
      </c>
    </row>
    <row r="29" spans="2:44" ht="72.75" thickBot="1">
      <c r="B29" s="292" t="s">
        <v>756</v>
      </c>
      <c r="C29" s="251">
        <v>17</v>
      </c>
      <c r="D29" s="207" t="s">
        <v>47</v>
      </c>
      <c r="E29" s="207" t="s">
        <v>48</v>
      </c>
      <c r="F29" s="252" t="s">
        <v>49</v>
      </c>
      <c r="G29" s="257" t="s">
        <v>219</v>
      </c>
      <c r="H29" s="209" t="s">
        <v>220</v>
      </c>
      <c r="I29" s="209" t="s">
        <v>221</v>
      </c>
      <c r="J29" s="256" t="s">
        <v>81</v>
      </c>
      <c r="K29" s="245" t="str">
        <f t="shared" si="25"/>
        <v>impactoco</v>
      </c>
      <c r="L29" s="210" t="s">
        <v>74</v>
      </c>
      <c r="M29" s="212" t="str">
        <f t="shared" si="22"/>
        <v>1</v>
      </c>
      <c r="N29" s="211" t="s">
        <v>53</v>
      </c>
      <c r="O29" s="212" t="str">
        <f t="shared" si="26"/>
        <v>4</v>
      </c>
      <c r="P29" s="213">
        <f t="shared" si="27"/>
        <v>4</v>
      </c>
      <c r="Q29" s="214" t="str">
        <f t="shared" si="28"/>
        <v>RIESGO MODERADO</v>
      </c>
      <c r="R29" s="438" t="s">
        <v>222</v>
      </c>
      <c r="S29" s="439"/>
      <c r="T29" s="211" t="s">
        <v>55</v>
      </c>
      <c r="U29" s="215">
        <f t="shared" si="29"/>
        <v>15</v>
      </c>
      <c r="V29" s="211" t="s">
        <v>55</v>
      </c>
      <c r="W29" s="215">
        <f t="shared" si="30"/>
        <v>5</v>
      </c>
      <c r="X29" s="211" t="s">
        <v>55</v>
      </c>
      <c r="Y29" s="216">
        <f t="shared" si="31"/>
        <v>25</v>
      </c>
      <c r="Z29" s="211" t="s">
        <v>55</v>
      </c>
      <c r="AA29" s="215">
        <f t="shared" si="32"/>
        <v>15</v>
      </c>
      <c r="AB29" s="211" t="s">
        <v>55</v>
      </c>
      <c r="AC29" s="216">
        <f t="shared" si="33"/>
        <v>10</v>
      </c>
      <c r="AD29" s="211" t="s">
        <v>55</v>
      </c>
      <c r="AE29" s="215">
        <f t="shared" si="34"/>
        <v>30</v>
      </c>
      <c r="AF29" s="217">
        <f t="shared" si="35"/>
        <v>100</v>
      </c>
      <c r="AG29" s="225" t="str">
        <f t="shared" si="36"/>
        <v>2</v>
      </c>
      <c r="AH29" s="211" t="s">
        <v>74</v>
      </c>
      <c r="AI29" s="212" t="str">
        <f t="shared" si="23"/>
        <v>1</v>
      </c>
      <c r="AJ29" s="211" t="s">
        <v>137</v>
      </c>
      <c r="AK29" s="212" t="str">
        <f t="shared" si="37"/>
        <v>2</v>
      </c>
      <c r="AL29" s="213">
        <f t="shared" si="24"/>
        <v>2</v>
      </c>
      <c r="AM29" s="213" t="str">
        <f t="shared" si="38"/>
        <v>RIESGO BAJO</v>
      </c>
      <c r="AN29" s="214" t="str">
        <f t="shared" si="39"/>
        <v>ASUMIR</v>
      </c>
      <c r="AO29" s="218" t="s">
        <v>223</v>
      </c>
      <c r="AP29" s="219" t="s">
        <v>224</v>
      </c>
      <c r="AQ29" s="220">
        <v>42551</v>
      </c>
      <c r="AR29" s="221" t="s">
        <v>225</v>
      </c>
    </row>
    <row r="30" spans="2:44" ht="144">
      <c r="B30" s="290" t="s">
        <v>107</v>
      </c>
      <c r="C30" s="247">
        <v>18</v>
      </c>
      <c r="D30" s="157" t="s">
        <v>47</v>
      </c>
      <c r="E30" s="157" t="s">
        <v>48</v>
      </c>
      <c r="F30" s="248" t="s">
        <v>49</v>
      </c>
      <c r="G30" s="158" t="s">
        <v>827</v>
      </c>
      <c r="H30" s="159" t="s">
        <v>249</v>
      </c>
      <c r="I30" s="159" t="s">
        <v>250</v>
      </c>
      <c r="J30" s="254" t="s">
        <v>51</v>
      </c>
      <c r="K30" s="243" t="str">
        <f>IF(J30="corrupción","impactoco","impacto")</f>
        <v>impacto</v>
      </c>
      <c r="L30" s="160" t="s">
        <v>74</v>
      </c>
      <c r="M30" s="162" t="str">
        <f>IF(L30="RARO","1",IF(L30="IMPROBABLE","2",IF(L30="POSIBLE","3",IF(L30="PROBABLE","4",IF(L30="CASI CIERTA","5","")))))</f>
        <v>1</v>
      </c>
      <c r="N30" s="161" t="s">
        <v>83</v>
      </c>
      <c r="O30" s="162" t="str">
        <f>IF(N30="INSIGNIFICANTE","1",IF(N30="MENOR","2",IF(N30="MODERADO","3",IF(N30="MAYOR","4",IF(N30="CATASTRÓFICO","5","")))))</f>
        <v>3</v>
      </c>
      <c r="P30" s="163">
        <f>IF(M30="","",M30*O30)</f>
        <v>3</v>
      </c>
      <c r="Q30" s="164" t="str">
        <f>IF(P30="","",IF(P30&gt;=15,"RIESGO EXTREMO",IF(P30&gt;=7,"RIESGO ALTO",IF(P30&gt;=4,"RIESGO MODERADO",IF(P30&gt;=1,"RIESGO BAJO","")))))</f>
        <v>RIESGO BAJO</v>
      </c>
      <c r="R30" s="434" t="s">
        <v>251</v>
      </c>
      <c r="S30" s="435"/>
      <c r="T30" s="161" t="s">
        <v>56</v>
      </c>
      <c r="U30" s="165">
        <f>IF(T30="SI",15,0)</f>
        <v>0</v>
      </c>
      <c r="V30" s="161" t="s">
        <v>56</v>
      </c>
      <c r="W30" s="165">
        <f>IF(V30="SI",5,0)</f>
        <v>0</v>
      </c>
      <c r="X30" s="161" t="s">
        <v>56</v>
      </c>
      <c r="Y30" s="166">
        <f>IF(X30="SI",25,0)</f>
        <v>0</v>
      </c>
      <c r="Z30" s="161" t="s">
        <v>56</v>
      </c>
      <c r="AA30" s="165">
        <f>IF(Z30="SI",15,0)</f>
        <v>0</v>
      </c>
      <c r="AB30" s="161" t="s">
        <v>56</v>
      </c>
      <c r="AC30" s="166">
        <f>IF(AB30="SI",10,0)</f>
        <v>0</v>
      </c>
      <c r="AD30" s="161" t="s">
        <v>56</v>
      </c>
      <c r="AE30" s="165">
        <f>IF(AD30="SI",30,0)</f>
        <v>0</v>
      </c>
      <c r="AF30" s="167">
        <f>U30+W30+Y30+AA30+AC30+AE30</f>
        <v>0</v>
      </c>
      <c r="AG30" s="163" t="str">
        <f>IF(AF30="","",IF(AF30="","",IF(AF30&gt;76,"2",IF(AF30&gt;=51,"1",IF(AF30&gt;=0,"0","")))))</f>
        <v>0</v>
      </c>
      <c r="AH30" s="161" t="s">
        <v>74</v>
      </c>
      <c r="AI30" s="162" t="str">
        <f>IF(AH30="RARO","1",IF(AH30="IMPROBABLE","2",IF(AH30="POSIBLE","3",IF(AH30="PROBABLE","4",IF(AH30="CASI CIERTA","5","")))))</f>
        <v>1</v>
      </c>
      <c r="AJ30" s="161" t="s">
        <v>83</v>
      </c>
      <c r="AK30" s="162" t="str">
        <f>IF(AJ30="INSIGNIFICANTE","1",IF(AJ30="MENOR","2",IF(AJ30="MODERADO","3",IF(AJ30="MAYOR","4",IF(AJ30="CATASTRÓFICO","5","")))))</f>
        <v>3</v>
      </c>
      <c r="AL30" s="163">
        <f>IF(AI30="","",AI30*AK30)</f>
        <v>3</v>
      </c>
      <c r="AM30" s="163" t="str">
        <f>IF(AL30="","",IF(AL30&gt;=15,"RIESGO EXTREMO",IF(AL30&gt;=7,"RIESGO ALTO",IF(AL30&gt;=4,"RIESGO MODERADO",IF(AL30&gt;=1,"RIESGO BAJO","")))))</f>
        <v>RIESGO BAJO</v>
      </c>
      <c r="AN30" s="164" t="str">
        <f>IF(AM30="","",IF(AM30="RIESGO EXTREMO","COMPARTIR O TRANSFERIR EL RIESGO",IF(AM30="RIESGO ALTO","EVITAR EL RIESGO",IF(AM30="RIESGO MODERADO","REDUCIR EL RIESGO",IF(AM30="RIESGO BAJO","ASUMIR","")))))</f>
        <v>ASUMIR</v>
      </c>
      <c r="AO30" s="258" t="s">
        <v>828</v>
      </c>
      <c r="AP30" s="169" t="s">
        <v>829</v>
      </c>
      <c r="AQ30" s="230">
        <v>42551</v>
      </c>
      <c r="AR30" s="231" t="s">
        <v>891</v>
      </c>
    </row>
    <row r="31" spans="2:44" ht="216.75" thickBot="1">
      <c r="B31" s="292" t="s">
        <v>107</v>
      </c>
      <c r="C31" s="251">
        <v>19</v>
      </c>
      <c r="D31" s="207" t="s">
        <v>47</v>
      </c>
      <c r="E31" s="207" t="s">
        <v>118</v>
      </c>
      <c r="F31" s="252" t="s">
        <v>167</v>
      </c>
      <c r="G31" s="208" t="s">
        <v>255</v>
      </c>
      <c r="H31" s="209" t="s">
        <v>256</v>
      </c>
      <c r="I31" s="209" t="s">
        <v>257</v>
      </c>
      <c r="J31" s="256" t="s">
        <v>81</v>
      </c>
      <c r="K31" s="245" t="str">
        <f>IF(J31="corrupción","impactoco","impacto")</f>
        <v>impactoco</v>
      </c>
      <c r="L31" s="210" t="s">
        <v>74</v>
      </c>
      <c r="M31" s="212" t="str">
        <f>IF(L31="RARO","1",IF(L31="IMPROBABLE","2",IF(L31="POSIBLE","3",IF(L31="PROBABLE","4",IF(L31="CASI CIERTA","5","")))))</f>
        <v>1</v>
      </c>
      <c r="N31" s="211" t="s">
        <v>83</v>
      </c>
      <c r="O31" s="212" t="str">
        <f>IF(N31="INSIGNIFICANTE","1",IF(N31="MENOR","2",IF(N31="MODERADO","3",IF(N31="MAYOR","4",IF(N31="CATASTRÓFICO","5","")))))</f>
        <v>3</v>
      </c>
      <c r="P31" s="213">
        <f>IF(M31="","",M31*O31)</f>
        <v>3</v>
      </c>
      <c r="Q31" s="214" t="str">
        <f>IF(P31="","",IF(P31&gt;=15,"RIESGO EXTREMO",IF(P31&gt;=7,"RIESGO ALTO",IF(P31&gt;=4,"RIESGO MODERADO",IF(P31&gt;=1,"RIESGO BAJO","")))))</f>
        <v>RIESGO BAJO</v>
      </c>
      <c r="R31" s="438" t="s">
        <v>251</v>
      </c>
      <c r="S31" s="439"/>
      <c r="T31" s="211" t="s">
        <v>56</v>
      </c>
      <c r="U31" s="215">
        <f>IF(T31="SI",15,0)</f>
        <v>0</v>
      </c>
      <c r="V31" s="211" t="s">
        <v>56</v>
      </c>
      <c r="W31" s="215">
        <f>IF(V31="SI",5,0)</f>
        <v>0</v>
      </c>
      <c r="X31" s="211" t="s">
        <v>56</v>
      </c>
      <c r="Y31" s="216">
        <f>IF(X31="SI",25,0)</f>
        <v>0</v>
      </c>
      <c r="Z31" s="211" t="s">
        <v>56</v>
      </c>
      <c r="AA31" s="215">
        <f>IF(Z31="SI",15,0)</f>
        <v>0</v>
      </c>
      <c r="AB31" s="211" t="s">
        <v>56</v>
      </c>
      <c r="AC31" s="216">
        <f>IF(AB31="SI",10,0)</f>
        <v>0</v>
      </c>
      <c r="AD31" s="211" t="s">
        <v>56</v>
      </c>
      <c r="AE31" s="215">
        <f>IF(AD31="SI",30,0)</f>
        <v>0</v>
      </c>
      <c r="AF31" s="217">
        <f>U31+W31+Y31+AA31+AC31+AE31</f>
        <v>0</v>
      </c>
      <c r="AG31" s="225" t="str">
        <f>IF(AF31="","",IF(AF31="","",IF(AF31&gt;76,"2",IF(AF31&gt;=51,"1",IF(AF31&gt;=0,"0","")))))</f>
        <v>0</v>
      </c>
      <c r="AH31" s="211" t="s">
        <v>74</v>
      </c>
      <c r="AI31" s="212" t="str">
        <f>IF(AH31="RARO","1",IF(AH31="IMPROBABLE","2",IF(AH31="POSIBLE","3",IF(AH31="PROBABLE","4",IF(AH31="CASI CIERTA","5","")))))</f>
        <v>1</v>
      </c>
      <c r="AJ31" s="211" t="s">
        <v>83</v>
      </c>
      <c r="AK31" s="212" t="str">
        <f>IF(AJ31="INSIGNIFICANTE","1",IF(AJ31="MENOR","2",IF(AJ31="MODERADO","3",IF(AJ31="MAYOR","4",IF(AJ31="CATASTRÓFICO","5","")))))</f>
        <v>3</v>
      </c>
      <c r="AL31" s="213">
        <f>IF(AI31="","",AI31*AK31)</f>
        <v>3</v>
      </c>
      <c r="AM31" s="213" t="str">
        <f>IF(AL31="","",IF(AL31&gt;=15,"RIESGO EXTREMO",IF(AL31&gt;=7,"RIESGO ALTO",IF(AL31&gt;=4,"RIESGO MODERADO",IF(AL31&gt;=1,"RIESGO BAJO","")))))</f>
        <v>RIESGO BAJO</v>
      </c>
      <c r="AN31" s="214" t="str">
        <f>IF(AM31="","",IF(AM31="RIESGO EXTREMO","COMPARTIR O TRANSFERIR EL RIESGO",IF(AM31="RIESGO ALTO","EVITAR EL RIESGO",IF(AM31="RIESGO MODERADO","REDUCIR EL RIESGO",IF(AM31="RIESGO BAJO","ASUMIR","")))))</f>
        <v>ASUMIR</v>
      </c>
      <c r="AO31" s="218" t="s">
        <v>258</v>
      </c>
      <c r="AP31" s="219" t="s">
        <v>830</v>
      </c>
      <c r="AQ31" s="220">
        <v>42734</v>
      </c>
      <c r="AR31" s="226" t="s">
        <v>831</v>
      </c>
    </row>
    <row r="32" spans="2:44" ht="108">
      <c r="B32" s="290" t="s">
        <v>755</v>
      </c>
      <c r="C32" s="247">
        <v>41</v>
      </c>
      <c r="D32" s="157" t="s">
        <v>47</v>
      </c>
      <c r="E32" s="157" t="s">
        <v>60</v>
      </c>
      <c r="F32" s="248" t="s">
        <v>61</v>
      </c>
      <c r="G32" s="158" t="s">
        <v>590</v>
      </c>
      <c r="H32" s="159" t="s">
        <v>591</v>
      </c>
      <c r="I32" s="159" t="s">
        <v>592</v>
      </c>
      <c r="J32" s="254" t="s">
        <v>116</v>
      </c>
      <c r="K32" s="243" t="str">
        <f>IF(J32="corrupción","impactoco","impacto")</f>
        <v>impacto</v>
      </c>
      <c r="L32" s="160" t="s">
        <v>65</v>
      </c>
      <c r="M32" s="162" t="str">
        <f t="shared" ref="M32:M34" si="40">IF(L32="RARO","1",IF(L32="IMPROBABLE","2",IF(L32="POSIBLE","3",IF(L32="PROBABLE","4",IF(L32="CASI CIERTA","5","")))))</f>
        <v>4</v>
      </c>
      <c r="N32" s="161" t="s">
        <v>53</v>
      </c>
      <c r="O32" s="162" t="str">
        <f>IF(N32="INSIGNIFICANTE","1",IF(N32="MENOR","2",IF(N32="MODERADO","3",IF(N32="MAYOR","4",IF(N32="CATASTRÓFICO","5","")))))</f>
        <v>4</v>
      </c>
      <c r="P32" s="163">
        <f>IF(M32="","",M32*O32)</f>
        <v>16</v>
      </c>
      <c r="Q32" s="164" t="str">
        <f>IF(P32="","",IF(P32&gt;=15,"RIESGO EXTREMO",IF(P32&gt;=7,"RIESGO ALTO",IF(P32&gt;=4,"RIESGO MODERADO",IF(P32&gt;=1,"RIESGO BAJO","")))))</f>
        <v>RIESGO EXTREMO</v>
      </c>
      <c r="R32" s="434" t="s">
        <v>593</v>
      </c>
      <c r="S32" s="435"/>
      <c r="T32" s="161" t="s">
        <v>56</v>
      </c>
      <c r="U32" s="165">
        <f>IF(T32="SI",15,0)</f>
        <v>0</v>
      </c>
      <c r="V32" s="161" t="s">
        <v>55</v>
      </c>
      <c r="W32" s="165">
        <f>IF(V32="SI",5,0)</f>
        <v>5</v>
      </c>
      <c r="X32" s="161" t="s">
        <v>55</v>
      </c>
      <c r="Y32" s="166">
        <f>IF(X32="SI",25,0)</f>
        <v>25</v>
      </c>
      <c r="Z32" s="161" t="s">
        <v>55</v>
      </c>
      <c r="AA32" s="165">
        <f>IF(Z32="SI",15,0)</f>
        <v>15</v>
      </c>
      <c r="AB32" s="161" t="s">
        <v>55</v>
      </c>
      <c r="AC32" s="166">
        <f>IF(AB32="SI",10,0)</f>
        <v>10</v>
      </c>
      <c r="AD32" s="161" t="s">
        <v>55</v>
      </c>
      <c r="AE32" s="165">
        <f>IF(AD32="SI",30,0)</f>
        <v>30</v>
      </c>
      <c r="AF32" s="167">
        <f>U32+W32+Y32+AA32+AC32+AE32</f>
        <v>85</v>
      </c>
      <c r="AG32" s="163" t="str">
        <f>IF(AF32="","",IF(AF32="","",IF(AF32&gt;76,"2",IF(AF32&gt;=51,"1",IF(AF32&gt;=0,"0","")))))</f>
        <v>2</v>
      </c>
      <c r="AH32" s="161" t="s">
        <v>73</v>
      </c>
      <c r="AI32" s="162" t="str">
        <f t="shared" ref="AI32:AI34" si="41">IF(AH32="RARO","1",IF(AH32="IMPROBABLE","2",IF(AH32="POSIBLE","3",IF(AH32="PROBABLE","4",IF(AH32="CASI CIERTA","5","")))))</f>
        <v>2</v>
      </c>
      <c r="AJ32" s="161" t="s">
        <v>53</v>
      </c>
      <c r="AK32" s="162" t="str">
        <f>IF(AJ32="INSIGNIFICANTE","1",IF(AJ32="MENOR","2",IF(AJ32="MODERADO","3",IF(AJ32="MAYOR","4",IF(AJ32="CATASTRÓFICO","5","")))))</f>
        <v>4</v>
      </c>
      <c r="AL32" s="163">
        <f t="shared" ref="AL32:AL34" si="42">IF(AI32="","",AI32*AK32)</f>
        <v>8</v>
      </c>
      <c r="AM32" s="163" t="str">
        <f>IF(AL32="","",IF(AL32&gt;=15,"RIESGO EXTREMO",IF(AL32&gt;=7,"RIESGO ALTO",IF(AL32&gt;=4,"RIESGO MODERADO",IF(AL32&gt;=1,"RIESGO BAJO","")))))</f>
        <v>RIESGO ALTO</v>
      </c>
      <c r="AN32" s="164" t="str">
        <f>IF(AM32="","",IF(AM32="RIESGO EXTREMO","COMPARTIR O TRANSFERIR EL RIESGO",IF(AM32="RIESGO ALTO","EVITAR EL RIESGO",IF(AM32="RIESGO MODERADO","REDUCIR EL RIESGO",IF(AM32="RIESGO BAJO","ASUMIR","")))))</f>
        <v>EVITAR EL RIESGO</v>
      </c>
      <c r="AO32" s="258" t="s">
        <v>594</v>
      </c>
      <c r="AP32" s="169" t="s">
        <v>595</v>
      </c>
      <c r="AQ32" s="228">
        <v>42735</v>
      </c>
      <c r="AR32" s="170" t="s">
        <v>596</v>
      </c>
    </row>
    <row r="33" spans="2:44" ht="126">
      <c r="B33" s="291" t="s">
        <v>755</v>
      </c>
      <c r="C33" s="249">
        <v>42</v>
      </c>
      <c r="D33" s="171" t="s">
        <v>47</v>
      </c>
      <c r="E33" s="171" t="s">
        <v>48</v>
      </c>
      <c r="F33" s="250" t="s">
        <v>507</v>
      </c>
      <c r="G33" s="172" t="s">
        <v>597</v>
      </c>
      <c r="H33" s="173" t="s">
        <v>598</v>
      </c>
      <c r="I33" s="173" t="s">
        <v>599</v>
      </c>
      <c r="J33" s="255" t="s">
        <v>116</v>
      </c>
      <c r="K33" s="244" t="str">
        <f t="shared" ref="K33:K34" si="43">IF(J33="corrupción","impactoco","impacto")</f>
        <v>impacto</v>
      </c>
      <c r="L33" s="174" t="s">
        <v>65</v>
      </c>
      <c r="M33" s="176" t="str">
        <f t="shared" si="40"/>
        <v>4</v>
      </c>
      <c r="N33" s="175" t="s">
        <v>82</v>
      </c>
      <c r="O33" s="176" t="str">
        <f t="shared" ref="O33:O34" si="44">IF(N33="INSIGNIFICANTE","1",IF(N33="MENOR","2",IF(N33="MODERADO","3",IF(N33="MAYOR","4",IF(N33="CATASTRÓFICO","5","")))))</f>
        <v>5</v>
      </c>
      <c r="P33" s="177">
        <f t="shared" ref="P33:P34" si="45">IF(M33="","",M33*O33)</f>
        <v>20</v>
      </c>
      <c r="Q33" s="178" t="str">
        <f t="shared" ref="Q33:Q34" si="46">IF(P33="","",IF(P33&gt;=15,"RIESGO EXTREMO",IF(P33&gt;=7,"RIESGO ALTO",IF(P33&gt;=4,"RIESGO MODERADO",IF(P33&gt;=1,"RIESGO BAJO","")))))</f>
        <v>RIESGO EXTREMO</v>
      </c>
      <c r="R33" s="436" t="s">
        <v>600</v>
      </c>
      <c r="S33" s="437"/>
      <c r="T33" s="175" t="s">
        <v>55</v>
      </c>
      <c r="U33" s="179">
        <f t="shared" ref="U33:U34" si="47">IF(T33="SI",15,0)</f>
        <v>15</v>
      </c>
      <c r="V33" s="175" t="s">
        <v>55</v>
      </c>
      <c r="W33" s="179">
        <f t="shared" ref="W33:W34" si="48">IF(V33="SI",5,0)</f>
        <v>5</v>
      </c>
      <c r="X33" s="175" t="s">
        <v>55</v>
      </c>
      <c r="Y33" s="180">
        <f t="shared" ref="Y33:Y34" si="49">IF(X33="SI",25,0)</f>
        <v>25</v>
      </c>
      <c r="Z33" s="175" t="s">
        <v>55</v>
      </c>
      <c r="AA33" s="179">
        <f t="shared" ref="AA33:AA34" si="50">IF(Z33="SI",15,0)</f>
        <v>15</v>
      </c>
      <c r="AB33" s="175" t="s">
        <v>55</v>
      </c>
      <c r="AC33" s="180">
        <f t="shared" ref="AC33:AC34" si="51">IF(AB33="SI",10,0)</f>
        <v>10</v>
      </c>
      <c r="AD33" s="175" t="s">
        <v>55</v>
      </c>
      <c r="AE33" s="179">
        <f t="shared" ref="AE33:AE34" si="52">IF(AD33="SI",30,0)</f>
        <v>30</v>
      </c>
      <c r="AF33" s="181">
        <f t="shared" ref="AF33:AF34" si="53">U33+W33+Y33+AA33+AC33+AE33</f>
        <v>100</v>
      </c>
      <c r="AG33" s="224" t="str">
        <f t="shared" ref="AG33:AG34" si="54">IF(AF33="","",IF(AF33="","",IF(AF33&gt;76,"2",IF(AF33&gt;=51,"1",IF(AF33&gt;=0,"0","")))))</f>
        <v>2</v>
      </c>
      <c r="AH33" s="175" t="s">
        <v>73</v>
      </c>
      <c r="AI33" s="176" t="str">
        <f t="shared" si="41"/>
        <v>2</v>
      </c>
      <c r="AJ33" s="175" t="s">
        <v>82</v>
      </c>
      <c r="AK33" s="176" t="str">
        <f t="shared" ref="AK33:AK34" si="55">IF(AJ33="INSIGNIFICANTE","1",IF(AJ33="MENOR","2",IF(AJ33="MODERADO","3",IF(AJ33="MAYOR","4",IF(AJ33="CATASTRÓFICO","5","")))))</f>
        <v>5</v>
      </c>
      <c r="AL33" s="177">
        <f t="shared" si="42"/>
        <v>10</v>
      </c>
      <c r="AM33" s="177" t="str">
        <f t="shared" ref="AM33:AM34" si="56">IF(AL33="","",IF(AL33&gt;=15,"RIESGO EXTREMO",IF(AL33&gt;=7,"RIESGO ALTO",IF(AL33&gt;=4,"RIESGO MODERADO",IF(AL33&gt;=1,"RIESGO BAJO","")))))</f>
        <v>RIESGO ALTO</v>
      </c>
      <c r="AN33" s="178" t="str">
        <f t="shared" ref="AN33:AN34" si="57">IF(AM33="","",IF(AM33="RIESGO EXTREMO","COMPARTIR O TRANSFERIR EL RIESGO",IF(AM33="RIESGO ALTO","EVITAR EL RIESGO",IF(AM33="RIESGO MODERADO","REDUCIR EL RIESGO",IF(AM33="RIESGO BAJO","ASUMIR","")))))</f>
        <v>EVITAR EL RIESGO</v>
      </c>
      <c r="AO33" s="187" t="s">
        <v>594</v>
      </c>
      <c r="AP33" s="183" t="s">
        <v>595</v>
      </c>
      <c r="AQ33" s="190">
        <v>42735</v>
      </c>
      <c r="AR33" s="186" t="s">
        <v>601</v>
      </c>
    </row>
    <row r="34" spans="2:44" ht="108.75" thickBot="1">
      <c r="B34" s="292" t="s">
        <v>755</v>
      </c>
      <c r="C34" s="251">
        <v>43</v>
      </c>
      <c r="D34" s="207" t="s">
        <v>47</v>
      </c>
      <c r="E34" s="207" t="s">
        <v>48</v>
      </c>
      <c r="F34" s="252" t="s">
        <v>49</v>
      </c>
      <c r="G34" s="257" t="s">
        <v>602</v>
      </c>
      <c r="H34" s="209" t="s">
        <v>603</v>
      </c>
      <c r="I34" s="209" t="s">
        <v>604</v>
      </c>
      <c r="J34" s="256" t="s">
        <v>116</v>
      </c>
      <c r="K34" s="245" t="str">
        <f t="shared" si="43"/>
        <v>impacto</v>
      </c>
      <c r="L34" s="210" t="s">
        <v>131</v>
      </c>
      <c r="M34" s="212" t="str">
        <f t="shared" si="40"/>
        <v>3</v>
      </c>
      <c r="N34" s="211" t="s">
        <v>83</v>
      </c>
      <c r="O34" s="212" t="str">
        <f t="shared" si="44"/>
        <v>3</v>
      </c>
      <c r="P34" s="213">
        <f t="shared" si="45"/>
        <v>9</v>
      </c>
      <c r="Q34" s="214" t="str">
        <f t="shared" si="46"/>
        <v>RIESGO ALTO</v>
      </c>
      <c r="R34" s="438" t="s">
        <v>593</v>
      </c>
      <c r="S34" s="439"/>
      <c r="T34" s="211" t="s">
        <v>56</v>
      </c>
      <c r="U34" s="215">
        <f t="shared" si="47"/>
        <v>0</v>
      </c>
      <c r="V34" s="211" t="s">
        <v>55</v>
      </c>
      <c r="W34" s="215">
        <f t="shared" si="48"/>
        <v>5</v>
      </c>
      <c r="X34" s="211" t="s">
        <v>55</v>
      </c>
      <c r="Y34" s="216">
        <f t="shared" si="49"/>
        <v>25</v>
      </c>
      <c r="Z34" s="211" t="s">
        <v>55</v>
      </c>
      <c r="AA34" s="215">
        <f t="shared" si="50"/>
        <v>15</v>
      </c>
      <c r="AB34" s="211" t="s">
        <v>55</v>
      </c>
      <c r="AC34" s="216">
        <f t="shared" si="51"/>
        <v>10</v>
      </c>
      <c r="AD34" s="211" t="s">
        <v>55</v>
      </c>
      <c r="AE34" s="215">
        <f t="shared" si="52"/>
        <v>30</v>
      </c>
      <c r="AF34" s="217">
        <f t="shared" si="53"/>
        <v>85</v>
      </c>
      <c r="AG34" s="225" t="str">
        <f t="shared" si="54"/>
        <v>2</v>
      </c>
      <c r="AH34" s="211" t="s">
        <v>131</v>
      </c>
      <c r="AI34" s="212" t="str">
        <f t="shared" si="41"/>
        <v>3</v>
      </c>
      <c r="AJ34" s="211" t="s">
        <v>135</v>
      </c>
      <c r="AK34" s="212" t="str">
        <f t="shared" si="55"/>
        <v>1</v>
      </c>
      <c r="AL34" s="213">
        <f t="shared" si="42"/>
        <v>3</v>
      </c>
      <c r="AM34" s="213" t="str">
        <f t="shared" si="56"/>
        <v>RIESGO BAJO</v>
      </c>
      <c r="AN34" s="214" t="str">
        <f t="shared" si="57"/>
        <v>ASUMIR</v>
      </c>
      <c r="AO34" s="218" t="s">
        <v>605</v>
      </c>
      <c r="AP34" s="219" t="s">
        <v>595</v>
      </c>
      <c r="AQ34" s="220">
        <v>42735</v>
      </c>
      <c r="AR34" s="221" t="s">
        <v>606</v>
      </c>
    </row>
    <row r="35" spans="2:44" ht="144">
      <c r="B35" s="290" t="s">
        <v>110</v>
      </c>
      <c r="C35" s="247">
        <v>20</v>
      </c>
      <c r="D35" s="157" t="s">
        <v>100</v>
      </c>
      <c r="E35" s="157" t="s">
        <v>105</v>
      </c>
      <c r="F35" s="248" t="s">
        <v>263</v>
      </c>
      <c r="G35" s="158" t="s">
        <v>264</v>
      </c>
      <c r="H35" s="159" t="s">
        <v>265</v>
      </c>
      <c r="I35" s="159" t="s">
        <v>266</v>
      </c>
      <c r="J35" s="254" t="s">
        <v>72</v>
      </c>
      <c r="K35" s="243" t="str">
        <f>IF(J35="corrupción","impactoco","impacto")</f>
        <v>impacto</v>
      </c>
      <c r="L35" s="160" t="s">
        <v>131</v>
      </c>
      <c r="M35" s="162" t="str">
        <f t="shared" ref="M35:M46" si="58">IF(L35="RARO","1",IF(L35="IMPROBABLE","2",IF(L35="POSIBLE","3",IF(L35="PROBABLE","4",IF(L35="CASI CIERTA","5","")))))</f>
        <v>3</v>
      </c>
      <c r="N35" s="161" t="s">
        <v>137</v>
      </c>
      <c r="O35" s="162" t="str">
        <f>IF(N35="INSIGNIFICANTE","1",IF(N35="MENOR","2",IF(N35="MODERADO","3",IF(N35="MAYOR","4",IF(N35="CATASTRÓFICO","5","")))))</f>
        <v>2</v>
      </c>
      <c r="P35" s="163">
        <f>IF(M35="","",M35*O35)</f>
        <v>6</v>
      </c>
      <c r="Q35" s="164" t="str">
        <f>IF(P35="","",IF(P35&gt;=15,"RIESGO EXTREMO",IF(P35&gt;=7,"RIESGO ALTO",IF(P35&gt;=4,"RIESGO MODERADO",IF(P35&gt;=1,"RIESGO BAJO","")))))</f>
        <v>RIESGO MODERADO</v>
      </c>
      <c r="R35" s="434" t="s">
        <v>832</v>
      </c>
      <c r="S35" s="435"/>
      <c r="T35" s="161" t="s">
        <v>55</v>
      </c>
      <c r="U35" s="165">
        <f>IF(T35="SI",15,0)</f>
        <v>15</v>
      </c>
      <c r="V35" s="161" t="s">
        <v>55</v>
      </c>
      <c r="W35" s="165">
        <f>IF(V35="SI",5,0)</f>
        <v>5</v>
      </c>
      <c r="X35" s="161" t="s">
        <v>55</v>
      </c>
      <c r="Y35" s="166">
        <f>IF(X35="SI",25,0)</f>
        <v>25</v>
      </c>
      <c r="Z35" s="161" t="s">
        <v>55</v>
      </c>
      <c r="AA35" s="165">
        <f>IF(Z35="SI",15,0)</f>
        <v>15</v>
      </c>
      <c r="AB35" s="161" t="s">
        <v>55</v>
      </c>
      <c r="AC35" s="166">
        <f>IF(AB35="SI",10,0)</f>
        <v>10</v>
      </c>
      <c r="AD35" s="161" t="s">
        <v>55</v>
      </c>
      <c r="AE35" s="165">
        <f>IF(AD35="SI",30,0)</f>
        <v>30</v>
      </c>
      <c r="AF35" s="167">
        <f>U35+W35+Y35+AA35+AC35+AE35</f>
        <v>100</v>
      </c>
      <c r="AG35" s="163" t="str">
        <f>IF(AF35="","",IF(AF35="","",IF(AF35&gt;76,"2",IF(AF35&gt;=51,"1",IF(AF35&gt;=0,"0","")))))</f>
        <v>2</v>
      </c>
      <c r="AH35" s="161" t="s">
        <v>74</v>
      </c>
      <c r="AI35" s="162" t="str">
        <f t="shared" ref="AI35:AI46" si="59">IF(AH35="RARO","1",IF(AH35="IMPROBABLE","2",IF(AH35="POSIBLE","3",IF(AH35="PROBABLE","4",IF(AH35="CASI CIERTA","5","")))))</f>
        <v>1</v>
      </c>
      <c r="AJ35" s="161" t="s">
        <v>137</v>
      </c>
      <c r="AK35" s="162" t="str">
        <f>IF(AJ35="INSIGNIFICANTE","1",IF(AJ35="MENOR","2",IF(AJ35="MODERADO","3",IF(AJ35="MAYOR","4",IF(AJ35="CATASTRÓFICO","5","")))))</f>
        <v>2</v>
      </c>
      <c r="AL35" s="163">
        <f t="shared" ref="AL35:AL46" si="60">IF(AI35="","",AI35*AK35)</f>
        <v>2</v>
      </c>
      <c r="AM35" s="163" t="str">
        <f>IF(AL35="","",IF(AL35&gt;=15,"RIESGO EXTREMO",IF(AL35&gt;=7,"RIESGO ALTO",IF(AL35&gt;=4,"RIESGO MODERADO",IF(AL35&gt;=1,"RIESGO BAJO","")))))</f>
        <v>RIESGO BAJO</v>
      </c>
      <c r="AN35" s="164" t="str">
        <f>IF(AM35="","",IF(AM35="RIESGO EXTREMO","COMPARTIR O TRANSFERIR EL RIESGO",IF(AM35="RIESGO ALTO","EVITAR EL RIESGO",IF(AM35="RIESGO MODERADO","REDUCIR EL RIESGO",IF(AM35="RIESGO BAJO","ASUMIR","")))))</f>
        <v>ASUMIR</v>
      </c>
      <c r="AO35" s="259" t="s">
        <v>268</v>
      </c>
      <c r="AP35" s="232" t="s">
        <v>269</v>
      </c>
      <c r="AQ35" s="228">
        <v>42612</v>
      </c>
      <c r="AR35" s="233" t="s">
        <v>270</v>
      </c>
    </row>
    <row r="36" spans="2:44" ht="126">
      <c r="B36" s="291" t="s">
        <v>110</v>
      </c>
      <c r="C36" s="249">
        <v>21</v>
      </c>
      <c r="D36" s="171" t="s">
        <v>100</v>
      </c>
      <c r="E36" s="171" t="s">
        <v>108</v>
      </c>
      <c r="F36" s="250" t="s">
        <v>177</v>
      </c>
      <c r="G36" s="197" t="s">
        <v>271</v>
      </c>
      <c r="H36" s="173" t="s">
        <v>272</v>
      </c>
      <c r="I36" s="173" t="s">
        <v>833</v>
      </c>
      <c r="J36" s="255" t="s">
        <v>72</v>
      </c>
      <c r="K36" s="244" t="str">
        <f t="shared" ref="K36:K38" si="61">IF(J36="corrupción","impactoco","impacto")</f>
        <v>impacto</v>
      </c>
      <c r="L36" s="174" t="s">
        <v>131</v>
      </c>
      <c r="M36" s="176" t="str">
        <f t="shared" si="58"/>
        <v>3</v>
      </c>
      <c r="N36" s="175" t="s">
        <v>137</v>
      </c>
      <c r="O36" s="176" t="str">
        <f t="shared" ref="O36:O38" si="62">IF(N36="INSIGNIFICANTE","1",IF(N36="MENOR","2",IF(N36="MODERADO","3",IF(N36="MAYOR","4",IF(N36="CATASTRÓFICO","5","")))))</f>
        <v>2</v>
      </c>
      <c r="P36" s="177">
        <f t="shared" ref="P36:P38" si="63">IF(M36="","",M36*O36)</f>
        <v>6</v>
      </c>
      <c r="Q36" s="178" t="str">
        <f t="shared" ref="Q36:Q38" si="64">IF(P36="","",IF(P36&gt;=15,"RIESGO EXTREMO",IF(P36&gt;=7,"RIESGO ALTO",IF(P36&gt;=4,"RIESGO MODERADO",IF(P36&gt;=1,"RIESGO BAJO","")))))</f>
        <v>RIESGO MODERADO</v>
      </c>
      <c r="R36" s="436" t="s">
        <v>834</v>
      </c>
      <c r="S36" s="437"/>
      <c r="T36" s="175" t="s">
        <v>55</v>
      </c>
      <c r="U36" s="179">
        <f t="shared" ref="U36:U38" si="65">IF(T36="SI",15,0)</f>
        <v>15</v>
      </c>
      <c r="V36" s="175" t="s">
        <v>55</v>
      </c>
      <c r="W36" s="179">
        <f t="shared" ref="W36:W38" si="66">IF(V36="SI",5,0)</f>
        <v>5</v>
      </c>
      <c r="X36" s="175" t="s">
        <v>55</v>
      </c>
      <c r="Y36" s="180">
        <f t="shared" ref="Y36:Y46" si="67">IF(X36="SI",25,0)</f>
        <v>25</v>
      </c>
      <c r="Z36" s="175" t="s">
        <v>55</v>
      </c>
      <c r="AA36" s="179">
        <f t="shared" ref="AA36:AA38" si="68">IF(Z36="SI",15,0)</f>
        <v>15</v>
      </c>
      <c r="AB36" s="175" t="s">
        <v>55</v>
      </c>
      <c r="AC36" s="180">
        <f t="shared" ref="AC36:AC38" si="69">IF(AB36="SI",10,0)</f>
        <v>10</v>
      </c>
      <c r="AD36" s="175" t="s">
        <v>55</v>
      </c>
      <c r="AE36" s="179">
        <f t="shared" ref="AE36:AE38" si="70">IF(AD36="SI",30,0)</f>
        <v>30</v>
      </c>
      <c r="AF36" s="181">
        <f t="shared" ref="AF36:AF38" si="71">U36+W36+Y36+AA36+AC36+AE36</f>
        <v>100</v>
      </c>
      <c r="AG36" s="224" t="str">
        <f t="shared" ref="AG36:AG38" si="72">IF(AF36="","",IF(AF36="","",IF(AF36&gt;76,"2",IF(AF36&gt;=51,"1",IF(AF36&gt;=0,"0","")))))</f>
        <v>2</v>
      </c>
      <c r="AH36" s="175" t="s">
        <v>74</v>
      </c>
      <c r="AI36" s="176" t="str">
        <f t="shared" si="59"/>
        <v>1</v>
      </c>
      <c r="AJ36" s="175" t="s">
        <v>137</v>
      </c>
      <c r="AK36" s="176" t="str">
        <f t="shared" ref="AK36:AK38" si="73">IF(AJ36="INSIGNIFICANTE","1",IF(AJ36="MENOR","2",IF(AJ36="MODERADO","3",IF(AJ36="MAYOR","4",IF(AJ36="CATASTRÓFICO","5","")))))</f>
        <v>2</v>
      </c>
      <c r="AL36" s="177">
        <f t="shared" si="60"/>
        <v>2</v>
      </c>
      <c r="AM36" s="177" t="str">
        <f t="shared" ref="AM36:AM38" si="74">IF(AL36="","",IF(AL36&gt;=15,"RIESGO EXTREMO",IF(AL36&gt;=7,"RIESGO ALTO",IF(AL36&gt;=4,"RIESGO MODERADO",IF(AL36&gt;=1,"RIESGO BAJO","")))))</f>
        <v>RIESGO BAJO</v>
      </c>
      <c r="AN36" s="178" t="str">
        <f t="shared" ref="AN36:AN38" si="75">IF(AM36="","",IF(AM36="RIESGO EXTREMO","COMPARTIR O TRANSFERIR EL RIESGO",IF(AM36="RIESGO ALTO","EVITAR EL RIESGO",IF(AM36="RIESGO MODERADO","REDUCIR EL RIESGO",IF(AM36="RIESGO BAJO","ASUMIR","")))))</f>
        <v>ASUMIR</v>
      </c>
      <c r="AO36" s="198" t="s">
        <v>275</v>
      </c>
      <c r="AP36" s="196" t="s">
        <v>337</v>
      </c>
      <c r="AQ36" s="190">
        <v>42612</v>
      </c>
      <c r="AR36" s="188" t="s">
        <v>277</v>
      </c>
    </row>
    <row r="37" spans="2:44" ht="198">
      <c r="B37" s="291" t="s">
        <v>110</v>
      </c>
      <c r="C37" s="249">
        <v>22</v>
      </c>
      <c r="D37" s="171" t="s">
        <v>100</v>
      </c>
      <c r="E37" s="171" t="s">
        <v>105</v>
      </c>
      <c r="F37" s="250" t="s">
        <v>263</v>
      </c>
      <c r="G37" s="185" t="s">
        <v>278</v>
      </c>
      <c r="H37" s="173" t="s">
        <v>279</v>
      </c>
      <c r="I37" s="173" t="s">
        <v>280</v>
      </c>
      <c r="J37" s="255" t="s">
        <v>116</v>
      </c>
      <c r="K37" s="244" t="str">
        <f t="shared" si="61"/>
        <v>impacto</v>
      </c>
      <c r="L37" s="174" t="s">
        <v>52</v>
      </c>
      <c r="M37" s="176" t="str">
        <f t="shared" si="58"/>
        <v>5</v>
      </c>
      <c r="N37" s="175" t="s">
        <v>53</v>
      </c>
      <c r="O37" s="176" t="str">
        <f t="shared" si="62"/>
        <v>4</v>
      </c>
      <c r="P37" s="177">
        <f t="shared" si="63"/>
        <v>20</v>
      </c>
      <c r="Q37" s="178" t="str">
        <f t="shared" si="64"/>
        <v>RIESGO EXTREMO</v>
      </c>
      <c r="R37" s="436" t="s">
        <v>281</v>
      </c>
      <c r="S37" s="437"/>
      <c r="T37" s="175" t="s">
        <v>55</v>
      </c>
      <c r="U37" s="179">
        <f t="shared" si="65"/>
        <v>15</v>
      </c>
      <c r="V37" s="175" t="s">
        <v>55</v>
      </c>
      <c r="W37" s="179">
        <f t="shared" si="66"/>
        <v>5</v>
      </c>
      <c r="X37" s="175" t="s">
        <v>55</v>
      </c>
      <c r="Y37" s="180">
        <f t="shared" si="67"/>
        <v>25</v>
      </c>
      <c r="Z37" s="175" t="s">
        <v>55</v>
      </c>
      <c r="AA37" s="179">
        <f t="shared" si="68"/>
        <v>15</v>
      </c>
      <c r="AB37" s="175" t="s">
        <v>55</v>
      </c>
      <c r="AC37" s="180">
        <f t="shared" si="69"/>
        <v>10</v>
      </c>
      <c r="AD37" s="175" t="s">
        <v>55</v>
      </c>
      <c r="AE37" s="179">
        <f t="shared" si="70"/>
        <v>30</v>
      </c>
      <c r="AF37" s="181">
        <f t="shared" si="71"/>
        <v>100</v>
      </c>
      <c r="AG37" s="224" t="str">
        <f t="shared" si="72"/>
        <v>2</v>
      </c>
      <c r="AH37" s="175" t="s">
        <v>131</v>
      </c>
      <c r="AI37" s="176" t="str">
        <f t="shared" si="59"/>
        <v>3</v>
      </c>
      <c r="AJ37" s="175" t="s">
        <v>53</v>
      </c>
      <c r="AK37" s="176" t="str">
        <f t="shared" si="73"/>
        <v>4</v>
      </c>
      <c r="AL37" s="177">
        <f t="shared" si="60"/>
        <v>12</v>
      </c>
      <c r="AM37" s="177" t="str">
        <f t="shared" si="74"/>
        <v>RIESGO ALTO</v>
      </c>
      <c r="AN37" s="178" t="str">
        <f t="shared" si="75"/>
        <v>EVITAR EL RIESGO</v>
      </c>
      <c r="AO37" s="195" t="s">
        <v>282</v>
      </c>
      <c r="AP37" s="196" t="s">
        <v>337</v>
      </c>
      <c r="AQ37" s="190">
        <v>42728</v>
      </c>
      <c r="AR37" s="188" t="s">
        <v>283</v>
      </c>
    </row>
    <row r="38" spans="2:44" ht="54.75" thickBot="1">
      <c r="B38" s="292" t="s">
        <v>110</v>
      </c>
      <c r="C38" s="251">
        <v>23</v>
      </c>
      <c r="D38" s="207" t="s">
        <v>47</v>
      </c>
      <c r="E38" s="207" t="s">
        <v>48</v>
      </c>
      <c r="F38" s="252" t="s">
        <v>49</v>
      </c>
      <c r="G38" s="409" t="s">
        <v>284</v>
      </c>
      <c r="H38" s="209" t="s">
        <v>285</v>
      </c>
      <c r="I38" s="209" t="s">
        <v>286</v>
      </c>
      <c r="J38" s="256" t="s">
        <v>51</v>
      </c>
      <c r="K38" s="245" t="str">
        <f t="shared" si="61"/>
        <v>impacto</v>
      </c>
      <c r="L38" s="210" t="s">
        <v>65</v>
      </c>
      <c r="M38" s="212" t="str">
        <f t="shared" si="58"/>
        <v>4</v>
      </c>
      <c r="N38" s="211" t="s">
        <v>53</v>
      </c>
      <c r="O38" s="212" t="str">
        <f t="shared" si="62"/>
        <v>4</v>
      </c>
      <c r="P38" s="213">
        <f t="shared" si="63"/>
        <v>16</v>
      </c>
      <c r="Q38" s="214" t="str">
        <f t="shared" si="64"/>
        <v>RIESGO EXTREMO</v>
      </c>
      <c r="R38" s="438" t="s">
        <v>835</v>
      </c>
      <c r="S38" s="439"/>
      <c r="T38" s="211" t="s">
        <v>55</v>
      </c>
      <c r="U38" s="215">
        <f t="shared" si="65"/>
        <v>15</v>
      </c>
      <c r="V38" s="211" t="s">
        <v>55</v>
      </c>
      <c r="W38" s="215">
        <f t="shared" si="66"/>
        <v>5</v>
      </c>
      <c r="X38" s="211" t="s">
        <v>55</v>
      </c>
      <c r="Y38" s="216">
        <f t="shared" si="67"/>
        <v>25</v>
      </c>
      <c r="Z38" s="211" t="s">
        <v>55</v>
      </c>
      <c r="AA38" s="215">
        <f t="shared" si="68"/>
        <v>15</v>
      </c>
      <c r="AB38" s="211" t="s">
        <v>55</v>
      </c>
      <c r="AC38" s="216">
        <f t="shared" si="69"/>
        <v>10</v>
      </c>
      <c r="AD38" s="211" t="s">
        <v>55</v>
      </c>
      <c r="AE38" s="215">
        <f t="shared" si="70"/>
        <v>30</v>
      </c>
      <c r="AF38" s="217">
        <f t="shared" si="71"/>
        <v>100</v>
      </c>
      <c r="AG38" s="225" t="str">
        <f t="shared" si="72"/>
        <v>2</v>
      </c>
      <c r="AH38" s="211" t="s">
        <v>73</v>
      </c>
      <c r="AI38" s="212" t="str">
        <f t="shared" si="59"/>
        <v>2</v>
      </c>
      <c r="AJ38" s="211" t="s">
        <v>53</v>
      </c>
      <c r="AK38" s="212" t="str">
        <f t="shared" si="73"/>
        <v>4</v>
      </c>
      <c r="AL38" s="213">
        <f t="shared" si="60"/>
        <v>8</v>
      </c>
      <c r="AM38" s="213" t="str">
        <f t="shared" si="74"/>
        <v>RIESGO ALTO</v>
      </c>
      <c r="AN38" s="214" t="str">
        <f t="shared" si="75"/>
        <v>EVITAR EL RIESGO</v>
      </c>
      <c r="AO38" s="260" t="s">
        <v>836</v>
      </c>
      <c r="AP38" s="234" t="s">
        <v>337</v>
      </c>
      <c r="AQ38" s="220">
        <v>42728</v>
      </c>
      <c r="AR38" s="226"/>
    </row>
    <row r="39" spans="2:44" ht="108">
      <c r="B39" s="290" t="s">
        <v>757</v>
      </c>
      <c r="C39" s="247">
        <v>24</v>
      </c>
      <c r="D39" s="157" t="s">
        <v>100</v>
      </c>
      <c r="E39" s="157" t="s">
        <v>105</v>
      </c>
      <c r="F39" s="248" t="s">
        <v>263</v>
      </c>
      <c r="G39" s="158" t="s">
        <v>289</v>
      </c>
      <c r="H39" s="159" t="s">
        <v>290</v>
      </c>
      <c r="I39" s="159" t="s">
        <v>291</v>
      </c>
      <c r="J39" s="254" t="s">
        <v>116</v>
      </c>
      <c r="K39" s="243" t="str">
        <f>IF(J39="corrupción","impactoco","impacto")</f>
        <v>impacto</v>
      </c>
      <c r="L39" s="160" t="s">
        <v>131</v>
      </c>
      <c r="M39" s="162" t="str">
        <f t="shared" si="58"/>
        <v>3</v>
      </c>
      <c r="N39" s="161" t="s">
        <v>53</v>
      </c>
      <c r="O39" s="162" t="str">
        <f>IF(N39="INSIGNIFICANTE","1",IF(N39="MENOR","2",IF(N39="MODERADO","3",IF(N39="MAYOR","4",IF(N39="CATASTRÓFICO","5","")))))</f>
        <v>4</v>
      </c>
      <c r="P39" s="163">
        <f>IF(M39="","",M39*O39)</f>
        <v>12</v>
      </c>
      <c r="Q39" s="164" t="str">
        <f>IF(P39="","",IF(P39&gt;=15,"RIESGO EXTREMO",IF(P39&gt;=7,"RIESGO ALTO",IF(P39&gt;=4,"RIESGO MODERADO",IF(P39&gt;=1,"RIESGO BAJO","")))))</f>
        <v>RIESGO ALTO</v>
      </c>
      <c r="R39" s="434" t="s">
        <v>292</v>
      </c>
      <c r="S39" s="435"/>
      <c r="T39" s="161" t="s">
        <v>55</v>
      </c>
      <c r="U39" s="165"/>
      <c r="V39" s="161" t="s">
        <v>55</v>
      </c>
      <c r="W39" s="165"/>
      <c r="X39" s="161" t="s">
        <v>55</v>
      </c>
      <c r="Y39" s="166">
        <f t="shared" si="67"/>
        <v>25</v>
      </c>
      <c r="Z39" s="161" t="s">
        <v>55</v>
      </c>
      <c r="AA39" s="165"/>
      <c r="AB39" s="161" t="s">
        <v>55</v>
      </c>
      <c r="AC39" s="166"/>
      <c r="AD39" s="161" t="s">
        <v>55</v>
      </c>
      <c r="AE39" s="165">
        <f>IF(AD39="SI",30,0)</f>
        <v>30</v>
      </c>
      <c r="AF39" s="167">
        <f>U39+W39+Y39+AA39+AC39+AE39</f>
        <v>55</v>
      </c>
      <c r="AG39" s="163" t="str">
        <f>IF(AF39="","",IF(AF39="","",IF(AF39&gt;76,"2",IF(AF39&gt;=51,"1",IF(AF39&gt;=0,"0","")))))</f>
        <v>1</v>
      </c>
      <c r="AH39" s="161" t="s">
        <v>73</v>
      </c>
      <c r="AI39" s="162" t="str">
        <f t="shared" si="59"/>
        <v>2</v>
      </c>
      <c r="AJ39" s="161" t="s">
        <v>53</v>
      </c>
      <c r="AK39" s="162" t="str">
        <f>IF(AJ39="INSIGNIFICANTE","1",IF(AJ39="MENOR","2",IF(AJ39="MODERADO","3",IF(AJ39="MAYOR","4",IF(AJ39="CATASTRÓFICO","5","")))))</f>
        <v>4</v>
      </c>
      <c r="AL39" s="163">
        <f t="shared" si="60"/>
        <v>8</v>
      </c>
      <c r="AM39" s="163" t="str">
        <f>IF(AL39="","",IF(AL39&gt;=15,"RIESGO EXTREMO",IF(AL39&gt;=7,"RIESGO ALTO",IF(AL39&gt;=4,"RIESGO MODERADO",IF(AL39&gt;=1,"RIESGO BAJO","")))))</f>
        <v>RIESGO ALTO</v>
      </c>
      <c r="AN39" s="164" t="str">
        <f>IF(AM39="","",IF(AM39="RIESGO EXTREMO","COMPARTIR O TRANSFERIR EL RIESGO",IF(AM39="RIESGO ALTO","EVITAR EL RIESGO",IF(AM39="RIESGO MODERADO","REDUCIR EL RIESGO",IF(AM39="RIESGO BAJO","ASUMIR","")))))</f>
        <v>EVITAR EL RIESGO</v>
      </c>
      <c r="AO39" s="261" t="s">
        <v>293</v>
      </c>
      <c r="AP39" s="169" t="s">
        <v>294</v>
      </c>
      <c r="AQ39" s="228">
        <v>42545</v>
      </c>
      <c r="AR39" s="170" t="s">
        <v>295</v>
      </c>
    </row>
    <row r="40" spans="2:44" ht="126">
      <c r="B40" s="291" t="s">
        <v>757</v>
      </c>
      <c r="C40" s="249">
        <v>25</v>
      </c>
      <c r="D40" s="171" t="s">
        <v>47</v>
      </c>
      <c r="E40" s="171" t="s">
        <v>60</v>
      </c>
      <c r="F40" s="250" t="s">
        <v>296</v>
      </c>
      <c r="G40" s="172" t="s">
        <v>297</v>
      </c>
      <c r="H40" s="173" t="s">
        <v>298</v>
      </c>
      <c r="I40" s="173" t="s">
        <v>299</v>
      </c>
      <c r="J40" s="255" t="s">
        <v>64</v>
      </c>
      <c r="K40" s="244" t="str">
        <f t="shared" ref="K40:K46" si="76">IF(J40="corrupción","impactoco","impacto")</f>
        <v>impacto</v>
      </c>
      <c r="L40" s="174" t="s">
        <v>65</v>
      </c>
      <c r="M40" s="176" t="str">
        <f t="shared" si="58"/>
        <v>4</v>
      </c>
      <c r="N40" s="175" t="s">
        <v>53</v>
      </c>
      <c r="O40" s="176" t="str">
        <f t="shared" ref="O40:O46" si="77">IF(N40="INSIGNIFICANTE","1",IF(N40="MENOR","2",IF(N40="MODERADO","3",IF(N40="MAYOR","4",IF(N40="CATASTRÓFICO","5","")))))</f>
        <v>4</v>
      </c>
      <c r="P40" s="177">
        <f t="shared" ref="P40:P46" si="78">IF(M40="","",M40*O40)</f>
        <v>16</v>
      </c>
      <c r="Q40" s="178" t="str">
        <f t="shared" ref="Q40:Q46" si="79">IF(P40="","",IF(P40&gt;=15,"RIESGO EXTREMO",IF(P40&gt;=7,"RIESGO ALTO",IF(P40&gt;=4,"RIESGO MODERADO",IF(P40&gt;=1,"RIESGO BAJO","")))))</f>
        <v>RIESGO EXTREMO</v>
      </c>
      <c r="R40" s="436" t="s">
        <v>300</v>
      </c>
      <c r="S40" s="437"/>
      <c r="T40" s="175" t="s">
        <v>55</v>
      </c>
      <c r="U40" s="179"/>
      <c r="V40" s="175" t="s">
        <v>55</v>
      </c>
      <c r="W40" s="179"/>
      <c r="X40" s="175" t="s">
        <v>55</v>
      </c>
      <c r="Y40" s="180">
        <f t="shared" si="67"/>
        <v>25</v>
      </c>
      <c r="Z40" s="175" t="s">
        <v>55</v>
      </c>
      <c r="AA40" s="179"/>
      <c r="AB40" s="175" t="s">
        <v>55</v>
      </c>
      <c r="AC40" s="180"/>
      <c r="AD40" s="175" t="s">
        <v>55</v>
      </c>
      <c r="AE40" s="179">
        <f t="shared" ref="AE40:AE46" si="80">IF(AD40="SI",30,0)</f>
        <v>30</v>
      </c>
      <c r="AF40" s="181">
        <f t="shared" ref="AF40:AF46" si="81">U40+W40+Y40+AA40+AC40+AE40</f>
        <v>55</v>
      </c>
      <c r="AG40" s="224" t="str">
        <f t="shared" ref="AG40:AG46" si="82">IF(AF40="","",IF(AF40="","",IF(AF40&gt;76,"2",IF(AF40&gt;=51,"1",IF(AF40&gt;=0,"0","")))))</f>
        <v>1</v>
      </c>
      <c r="AH40" s="175" t="s">
        <v>131</v>
      </c>
      <c r="AI40" s="176" t="str">
        <f t="shared" si="59"/>
        <v>3</v>
      </c>
      <c r="AJ40" s="175" t="s">
        <v>53</v>
      </c>
      <c r="AK40" s="176" t="str">
        <f t="shared" ref="AK40:AK46" si="83">IF(AJ40="INSIGNIFICANTE","1",IF(AJ40="MENOR","2",IF(AJ40="MODERADO","3",IF(AJ40="MAYOR","4",IF(AJ40="CATASTRÓFICO","5","")))))</f>
        <v>4</v>
      </c>
      <c r="AL40" s="177">
        <f t="shared" si="60"/>
        <v>12</v>
      </c>
      <c r="AM40" s="177" t="str">
        <f t="shared" ref="AM40:AM46" si="84">IF(AL40="","",IF(AL40&gt;=15,"RIESGO EXTREMO",IF(AL40&gt;=7,"RIESGO ALTO",IF(AL40&gt;=4,"RIESGO MODERADO",IF(AL40&gt;=1,"RIESGO BAJO","")))))</f>
        <v>RIESGO ALTO</v>
      </c>
      <c r="AN40" s="178" t="str">
        <f t="shared" ref="AN40:AN46" si="85">IF(AM40="","",IF(AM40="RIESGO EXTREMO","COMPARTIR O TRANSFERIR EL RIESGO",IF(AM40="RIESGO ALTO","EVITAR EL RIESGO",IF(AM40="RIESGO MODERADO","REDUCIR EL RIESGO",IF(AM40="RIESGO BAJO","ASUMIR","")))))</f>
        <v>EVITAR EL RIESGO</v>
      </c>
      <c r="AO40" s="199" t="s">
        <v>301</v>
      </c>
      <c r="AP40" s="183" t="s">
        <v>294</v>
      </c>
      <c r="AQ40" s="190">
        <v>42734</v>
      </c>
      <c r="AR40" s="186" t="s">
        <v>302</v>
      </c>
    </row>
    <row r="41" spans="2:44" ht="108">
      <c r="B41" s="291" t="s">
        <v>757</v>
      </c>
      <c r="C41" s="249">
        <v>26</v>
      </c>
      <c r="D41" s="171" t="s">
        <v>47</v>
      </c>
      <c r="E41" s="171" t="s">
        <v>48</v>
      </c>
      <c r="F41" s="250" t="s">
        <v>49</v>
      </c>
      <c r="G41" s="185" t="s">
        <v>303</v>
      </c>
      <c r="H41" s="173" t="s">
        <v>304</v>
      </c>
      <c r="I41" s="173" t="s">
        <v>305</v>
      </c>
      <c r="J41" s="255" t="s">
        <v>72</v>
      </c>
      <c r="K41" s="244" t="str">
        <f t="shared" si="76"/>
        <v>impacto</v>
      </c>
      <c r="L41" s="174" t="s">
        <v>65</v>
      </c>
      <c r="M41" s="176" t="str">
        <f t="shared" si="58"/>
        <v>4</v>
      </c>
      <c r="N41" s="175" t="s">
        <v>53</v>
      </c>
      <c r="O41" s="176" t="str">
        <f t="shared" si="77"/>
        <v>4</v>
      </c>
      <c r="P41" s="177">
        <f t="shared" si="78"/>
        <v>16</v>
      </c>
      <c r="Q41" s="178" t="str">
        <f t="shared" si="79"/>
        <v>RIESGO EXTREMO</v>
      </c>
      <c r="R41" s="436" t="s">
        <v>306</v>
      </c>
      <c r="S41" s="437"/>
      <c r="T41" s="175" t="s">
        <v>55</v>
      </c>
      <c r="U41" s="179"/>
      <c r="V41" s="175" t="s">
        <v>55</v>
      </c>
      <c r="W41" s="179"/>
      <c r="X41" s="175" t="s">
        <v>55</v>
      </c>
      <c r="Y41" s="180">
        <f t="shared" si="67"/>
        <v>25</v>
      </c>
      <c r="Z41" s="175" t="s">
        <v>55</v>
      </c>
      <c r="AA41" s="179"/>
      <c r="AB41" s="175" t="s">
        <v>55</v>
      </c>
      <c r="AC41" s="180"/>
      <c r="AD41" s="175" t="s">
        <v>55</v>
      </c>
      <c r="AE41" s="179">
        <f t="shared" si="80"/>
        <v>30</v>
      </c>
      <c r="AF41" s="181">
        <f t="shared" si="81"/>
        <v>55</v>
      </c>
      <c r="AG41" s="224" t="str">
        <f t="shared" si="82"/>
        <v>1</v>
      </c>
      <c r="AH41" s="175" t="s">
        <v>131</v>
      </c>
      <c r="AI41" s="176" t="str">
        <f t="shared" si="59"/>
        <v>3</v>
      </c>
      <c r="AJ41" s="175" t="s">
        <v>53</v>
      </c>
      <c r="AK41" s="176" t="str">
        <f t="shared" si="83"/>
        <v>4</v>
      </c>
      <c r="AL41" s="177">
        <f t="shared" si="60"/>
        <v>12</v>
      </c>
      <c r="AM41" s="177" t="str">
        <f t="shared" si="84"/>
        <v>RIESGO ALTO</v>
      </c>
      <c r="AN41" s="178" t="str">
        <f t="shared" si="85"/>
        <v>EVITAR EL RIESGO</v>
      </c>
      <c r="AO41" s="199" t="s">
        <v>307</v>
      </c>
      <c r="AP41" s="183" t="s">
        <v>294</v>
      </c>
      <c r="AQ41" s="190">
        <v>42734</v>
      </c>
      <c r="AR41" s="186" t="s">
        <v>308</v>
      </c>
    </row>
    <row r="42" spans="2:44" ht="234">
      <c r="B42" s="291" t="s">
        <v>757</v>
      </c>
      <c r="C42" s="249">
        <v>27</v>
      </c>
      <c r="D42" s="171" t="s">
        <v>47</v>
      </c>
      <c r="E42" s="171" t="s">
        <v>48</v>
      </c>
      <c r="F42" s="250" t="s">
        <v>49</v>
      </c>
      <c r="G42" s="172" t="s">
        <v>309</v>
      </c>
      <c r="H42" s="173" t="s">
        <v>310</v>
      </c>
      <c r="I42" s="173" t="s">
        <v>305</v>
      </c>
      <c r="J42" s="255" t="s">
        <v>72</v>
      </c>
      <c r="K42" s="244" t="str">
        <f t="shared" si="76"/>
        <v>impacto</v>
      </c>
      <c r="L42" s="174" t="s">
        <v>131</v>
      </c>
      <c r="M42" s="176" t="str">
        <f t="shared" si="58"/>
        <v>3</v>
      </c>
      <c r="N42" s="175" t="s">
        <v>137</v>
      </c>
      <c r="O42" s="176" t="str">
        <f t="shared" si="77"/>
        <v>2</v>
      </c>
      <c r="P42" s="177">
        <f t="shared" si="78"/>
        <v>6</v>
      </c>
      <c r="Q42" s="178" t="str">
        <f t="shared" si="79"/>
        <v>RIESGO MODERADO</v>
      </c>
      <c r="R42" s="436" t="s">
        <v>311</v>
      </c>
      <c r="S42" s="437"/>
      <c r="T42" s="175" t="s">
        <v>55</v>
      </c>
      <c r="U42" s="179"/>
      <c r="V42" s="175" t="s">
        <v>55</v>
      </c>
      <c r="W42" s="179"/>
      <c r="X42" s="175" t="s">
        <v>55</v>
      </c>
      <c r="Y42" s="180">
        <f t="shared" si="67"/>
        <v>25</v>
      </c>
      <c r="Z42" s="175" t="s">
        <v>55</v>
      </c>
      <c r="AA42" s="179"/>
      <c r="AB42" s="175" t="s">
        <v>55</v>
      </c>
      <c r="AC42" s="180"/>
      <c r="AD42" s="175" t="s">
        <v>55</v>
      </c>
      <c r="AE42" s="179">
        <f t="shared" si="80"/>
        <v>30</v>
      </c>
      <c r="AF42" s="181">
        <f t="shared" si="81"/>
        <v>55</v>
      </c>
      <c r="AG42" s="224" t="str">
        <f t="shared" si="82"/>
        <v>1</v>
      </c>
      <c r="AH42" s="175" t="s">
        <v>73</v>
      </c>
      <c r="AI42" s="176" t="str">
        <f t="shared" si="59"/>
        <v>2</v>
      </c>
      <c r="AJ42" s="175" t="s">
        <v>137</v>
      </c>
      <c r="AK42" s="176" t="str">
        <f t="shared" si="83"/>
        <v>2</v>
      </c>
      <c r="AL42" s="177">
        <f t="shared" si="60"/>
        <v>4</v>
      </c>
      <c r="AM42" s="177" t="str">
        <f t="shared" si="84"/>
        <v>RIESGO MODERADO</v>
      </c>
      <c r="AN42" s="178" t="str">
        <f t="shared" si="85"/>
        <v>REDUCIR EL RIESGO</v>
      </c>
      <c r="AO42" s="199" t="s">
        <v>312</v>
      </c>
      <c r="AP42" s="183" t="s">
        <v>294</v>
      </c>
      <c r="AQ42" s="190">
        <v>42734</v>
      </c>
      <c r="AR42" s="186" t="s">
        <v>313</v>
      </c>
    </row>
    <row r="43" spans="2:44" ht="144">
      <c r="B43" s="291" t="s">
        <v>757</v>
      </c>
      <c r="C43" s="249">
        <v>28</v>
      </c>
      <c r="D43" s="171" t="s">
        <v>47</v>
      </c>
      <c r="E43" s="171" t="s">
        <v>48</v>
      </c>
      <c r="F43" s="250" t="s">
        <v>49</v>
      </c>
      <c r="G43" s="172" t="s">
        <v>314</v>
      </c>
      <c r="H43" s="173" t="s">
        <v>315</v>
      </c>
      <c r="I43" s="173" t="s">
        <v>316</v>
      </c>
      <c r="J43" s="255" t="s">
        <v>124</v>
      </c>
      <c r="K43" s="244" t="str">
        <f t="shared" si="76"/>
        <v>impacto</v>
      </c>
      <c r="L43" s="174" t="s">
        <v>73</v>
      </c>
      <c r="M43" s="176" t="str">
        <f t="shared" si="58"/>
        <v>2</v>
      </c>
      <c r="N43" s="175" t="s">
        <v>53</v>
      </c>
      <c r="O43" s="176" t="str">
        <f t="shared" si="77"/>
        <v>4</v>
      </c>
      <c r="P43" s="177">
        <f t="shared" si="78"/>
        <v>8</v>
      </c>
      <c r="Q43" s="178" t="str">
        <f t="shared" si="79"/>
        <v>RIESGO ALTO</v>
      </c>
      <c r="R43" s="436" t="s">
        <v>317</v>
      </c>
      <c r="S43" s="437"/>
      <c r="T43" s="175" t="s">
        <v>55</v>
      </c>
      <c r="U43" s="179">
        <f t="shared" ref="U43:U46" si="86">IF(T43="SI",15,0)</f>
        <v>15</v>
      </c>
      <c r="V43" s="175" t="s">
        <v>55</v>
      </c>
      <c r="W43" s="179">
        <f t="shared" ref="W43:W46" si="87">IF(V43="SI",5,0)</f>
        <v>5</v>
      </c>
      <c r="X43" s="175" t="s">
        <v>55</v>
      </c>
      <c r="Y43" s="180">
        <f t="shared" si="67"/>
        <v>25</v>
      </c>
      <c r="Z43" s="175" t="s">
        <v>56</v>
      </c>
      <c r="AA43" s="179">
        <f t="shared" ref="AA43:AA46" si="88">IF(Z43="SI",15,0)</f>
        <v>0</v>
      </c>
      <c r="AB43" s="175" t="s">
        <v>55</v>
      </c>
      <c r="AC43" s="180">
        <f t="shared" ref="AC43:AC46" si="89">IF(AB43="SI",10,0)</f>
        <v>10</v>
      </c>
      <c r="AD43" s="175" t="s">
        <v>55</v>
      </c>
      <c r="AE43" s="179">
        <f t="shared" si="80"/>
        <v>30</v>
      </c>
      <c r="AF43" s="181">
        <f t="shared" si="81"/>
        <v>85</v>
      </c>
      <c r="AG43" s="224" t="str">
        <f t="shared" si="82"/>
        <v>2</v>
      </c>
      <c r="AH43" s="175" t="s">
        <v>74</v>
      </c>
      <c r="AI43" s="176" t="str">
        <f t="shared" si="59"/>
        <v>1</v>
      </c>
      <c r="AJ43" s="175" t="s">
        <v>53</v>
      </c>
      <c r="AK43" s="176" t="str">
        <f t="shared" si="83"/>
        <v>4</v>
      </c>
      <c r="AL43" s="177">
        <f t="shared" si="60"/>
        <v>4</v>
      </c>
      <c r="AM43" s="177" t="str">
        <f t="shared" si="84"/>
        <v>RIESGO MODERADO</v>
      </c>
      <c r="AN43" s="178" t="str">
        <f t="shared" si="85"/>
        <v>REDUCIR EL RIESGO</v>
      </c>
      <c r="AO43" s="199" t="s">
        <v>318</v>
      </c>
      <c r="AP43" s="183" t="s">
        <v>294</v>
      </c>
      <c r="AQ43" s="190">
        <v>42734</v>
      </c>
      <c r="AR43" s="186" t="s">
        <v>319</v>
      </c>
    </row>
    <row r="44" spans="2:44" ht="90">
      <c r="B44" s="291" t="s">
        <v>757</v>
      </c>
      <c r="C44" s="249">
        <v>29</v>
      </c>
      <c r="D44" s="171" t="s">
        <v>100</v>
      </c>
      <c r="E44" s="171" t="s">
        <v>105</v>
      </c>
      <c r="F44" s="250" t="s">
        <v>320</v>
      </c>
      <c r="G44" s="172" t="s">
        <v>321</v>
      </c>
      <c r="H44" s="173" t="s">
        <v>322</v>
      </c>
      <c r="I44" s="173" t="s">
        <v>323</v>
      </c>
      <c r="J44" s="255" t="s">
        <v>116</v>
      </c>
      <c r="K44" s="244" t="str">
        <f t="shared" si="76"/>
        <v>impacto</v>
      </c>
      <c r="L44" s="174" t="s">
        <v>131</v>
      </c>
      <c r="M44" s="176" t="str">
        <f t="shared" si="58"/>
        <v>3</v>
      </c>
      <c r="N44" s="175" t="s">
        <v>53</v>
      </c>
      <c r="O44" s="176" t="str">
        <f t="shared" si="77"/>
        <v>4</v>
      </c>
      <c r="P44" s="177">
        <f t="shared" si="78"/>
        <v>12</v>
      </c>
      <c r="Q44" s="178" t="str">
        <f t="shared" si="79"/>
        <v>RIESGO ALTO</v>
      </c>
      <c r="R44" s="436" t="s">
        <v>324</v>
      </c>
      <c r="S44" s="437"/>
      <c r="T44" s="175" t="s">
        <v>55</v>
      </c>
      <c r="U44" s="179">
        <f t="shared" si="86"/>
        <v>15</v>
      </c>
      <c r="V44" s="175" t="s">
        <v>55</v>
      </c>
      <c r="W44" s="179">
        <f t="shared" si="87"/>
        <v>5</v>
      </c>
      <c r="X44" s="175" t="s">
        <v>55</v>
      </c>
      <c r="Y44" s="180">
        <f t="shared" si="67"/>
        <v>25</v>
      </c>
      <c r="Z44" s="175"/>
      <c r="AA44" s="179">
        <f t="shared" si="88"/>
        <v>0</v>
      </c>
      <c r="AB44" s="175" t="s">
        <v>56</v>
      </c>
      <c r="AC44" s="180">
        <f t="shared" si="89"/>
        <v>0</v>
      </c>
      <c r="AD44" s="175" t="s">
        <v>56</v>
      </c>
      <c r="AE44" s="179">
        <f t="shared" si="80"/>
        <v>0</v>
      </c>
      <c r="AF44" s="181">
        <f t="shared" si="81"/>
        <v>45</v>
      </c>
      <c r="AG44" s="224" t="str">
        <f t="shared" si="82"/>
        <v>0</v>
      </c>
      <c r="AH44" s="175" t="s">
        <v>131</v>
      </c>
      <c r="AI44" s="176" t="str">
        <f t="shared" si="59"/>
        <v>3</v>
      </c>
      <c r="AJ44" s="175" t="s">
        <v>53</v>
      </c>
      <c r="AK44" s="176" t="str">
        <f t="shared" si="83"/>
        <v>4</v>
      </c>
      <c r="AL44" s="177">
        <f t="shared" si="60"/>
        <v>12</v>
      </c>
      <c r="AM44" s="177" t="str">
        <f t="shared" si="84"/>
        <v>RIESGO ALTO</v>
      </c>
      <c r="AN44" s="178" t="str">
        <f t="shared" si="85"/>
        <v>EVITAR EL RIESGO</v>
      </c>
      <c r="AO44" s="199" t="s">
        <v>325</v>
      </c>
      <c r="AP44" s="183" t="s">
        <v>294</v>
      </c>
      <c r="AQ44" s="190">
        <v>42734</v>
      </c>
      <c r="AR44" s="186" t="s">
        <v>326</v>
      </c>
    </row>
    <row r="45" spans="2:44" ht="36">
      <c r="B45" s="291" t="s">
        <v>757</v>
      </c>
      <c r="C45" s="249">
        <v>30</v>
      </c>
      <c r="D45" s="171" t="s">
        <v>100</v>
      </c>
      <c r="E45" s="171" t="s">
        <v>111</v>
      </c>
      <c r="F45" s="250" t="s">
        <v>327</v>
      </c>
      <c r="G45" s="172" t="s">
        <v>328</v>
      </c>
      <c r="H45" s="173" t="s">
        <v>329</v>
      </c>
      <c r="I45" s="173" t="s">
        <v>330</v>
      </c>
      <c r="J45" s="255" t="s">
        <v>51</v>
      </c>
      <c r="K45" s="244" t="str">
        <f t="shared" si="76"/>
        <v>impacto</v>
      </c>
      <c r="L45" s="174" t="s">
        <v>65</v>
      </c>
      <c r="M45" s="176" t="str">
        <f t="shared" si="58"/>
        <v>4</v>
      </c>
      <c r="N45" s="175" t="s">
        <v>137</v>
      </c>
      <c r="O45" s="176" t="str">
        <f t="shared" si="77"/>
        <v>2</v>
      </c>
      <c r="P45" s="177">
        <f t="shared" si="78"/>
        <v>8</v>
      </c>
      <c r="Q45" s="178" t="str">
        <f t="shared" si="79"/>
        <v>RIESGO ALTO</v>
      </c>
      <c r="R45" s="436" t="s">
        <v>331</v>
      </c>
      <c r="S45" s="437"/>
      <c r="T45" s="175" t="s">
        <v>56</v>
      </c>
      <c r="U45" s="179">
        <f t="shared" si="86"/>
        <v>0</v>
      </c>
      <c r="V45" s="175" t="s">
        <v>56</v>
      </c>
      <c r="W45" s="179">
        <f t="shared" si="87"/>
        <v>0</v>
      </c>
      <c r="X45" s="175" t="s">
        <v>56</v>
      </c>
      <c r="Y45" s="180">
        <f t="shared" si="67"/>
        <v>0</v>
      </c>
      <c r="Z45" s="175" t="s">
        <v>56</v>
      </c>
      <c r="AA45" s="179">
        <f t="shared" si="88"/>
        <v>0</v>
      </c>
      <c r="AB45" s="175" t="s">
        <v>55</v>
      </c>
      <c r="AC45" s="180">
        <f t="shared" si="89"/>
        <v>10</v>
      </c>
      <c r="AD45" s="175" t="s">
        <v>56</v>
      </c>
      <c r="AE45" s="179">
        <f t="shared" si="80"/>
        <v>0</v>
      </c>
      <c r="AF45" s="181">
        <f t="shared" si="81"/>
        <v>10</v>
      </c>
      <c r="AG45" s="224" t="str">
        <f t="shared" si="82"/>
        <v>0</v>
      </c>
      <c r="AH45" s="175" t="s">
        <v>65</v>
      </c>
      <c r="AI45" s="176" t="str">
        <f t="shared" si="59"/>
        <v>4</v>
      </c>
      <c r="AJ45" s="175" t="s">
        <v>137</v>
      </c>
      <c r="AK45" s="176" t="str">
        <f t="shared" si="83"/>
        <v>2</v>
      </c>
      <c r="AL45" s="177">
        <f t="shared" si="60"/>
        <v>8</v>
      </c>
      <c r="AM45" s="177" t="str">
        <f t="shared" si="84"/>
        <v>RIESGO ALTO</v>
      </c>
      <c r="AN45" s="178" t="str">
        <f t="shared" si="85"/>
        <v>EVITAR EL RIESGO</v>
      </c>
      <c r="AO45" s="187"/>
      <c r="AP45" s="183"/>
      <c r="AQ45" s="183"/>
      <c r="AR45" s="189"/>
    </row>
    <row r="46" spans="2:44" ht="72.75" thickBot="1">
      <c r="B46" s="292" t="s">
        <v>757</v>
      </c>
      <c r="C46" s="251">
        <v>31</v>
      </c>
      <c r="D46" s="207" t="s">
        <v>100</v>
      </c>
      <c r="E46" s="207" t="s">
        <v>111</v>
      </c>
      <c r="F46" s="252" t="s">
        <v>327</v>
      </c>
      <c r="G46" s="208" t="s">
        <v>332</v>
      </c>
      <c r="H46" s="209" t="s">
        <v>333</v>
      </c>
      <c r="I46" s="209" t="s">
        <v>334</v>
      </c>
      <c r="J46" s="256" t="s">
        <v>51</v>
      </c>
      <c r="K46" s="245" t="str">
        <f t="shared" si="76"/>
        <v>impacto</v>
      </c>
      <c r="L46" s="210" t="s">
        <v>65</v>
      </c>
      <c r="M46" s="212" t="str">
        <f t="shared" si="58"/>
        <v>4</v>
      </c>
      <c r="N46" s="211" t="s">
        <v>83</v>
      </c>
      <c r="O46" s="212" t="str">
        <f t="shared" si="77"/>
        <v>3</v>
      </c>
      <c r="P46" s="213">
        <f t="shared" si="78"/>
        <v>12</v>
      </c>
      <c r="Q46" s="214" t="str">
        <f t="shared" si="79"/>
        <v>RIESGO ALTO</v>
      </c>
      <c r="R46" s="438" t="s">
        <v>331</v>
      </c>
      <c r="S46" s="439"/>
      <c r="T46" s="211" t="s">
        <v>56</v>
      </c>
      <c r="U46" s="215">
        <f t="shared" si="86"/>
        <v>0</v>
      </c>
      <c r="V46" s="211" t="s">
        <v>55</v>
      </c>
      <c r="W46" s="215">
        <f t="shared" si="87"/>
        <v>5</v>
      </c>
      <c r="X46" s="211" t="s">
        <v>55</v>
      </c>
      <c r="Y46" s="216">
        <f t="shared" si="67"/>
        <v>25</v>
      </c>
      <c r="Z46" s="211" t="s">
        <v>55</v>
      </c>
      <c r="AA46" s="215">
        <f t="shared" si="88"/>
        <v>15</v>
      </c>
      <c r="AB46" s="211" t="s">
        <v>55</v>
      </c>
      <c r="AC46" s="216">
        <f t="shared" si="89"/>
        <v>10</v>
      </c>
      <c r="AD46" s="211" t="s">
        <v>55</v>
      </c>
      <c r="AE46" s="215">
        <f t="shared" si="80"/>
        <v>30</v>
      </c>
      <c r="AF46" s="217">
        <f t="shared" si="81"/>
        <v>85</v>
      </c>
      <c r="AG46" s="225" t="str">
        <f t="shared" si="82"/>
        <v>2</v>
      </c>
      <c r="AH46" s="211" t="s">
        <v>74</v>
      </c>
      <c r="AI46" s="212" t="str">
        <f t="shared" si="59"/>
        <v>1</v>
      </c>
      <c r="AJ46" s="211" t="s">
        <v>83</v>
      </c>
      <c r="AK46" s="212" t="str">
        <f t="shared" si="83"/>
        <v>3</v>
      </c>
      <c r="AL46" s="213">
        <f t="shared" si="60"/>
        <v>3</v>
      </c>
      <c r="AM46" s="213" t="str">
        <f t="shared" si="84"/>
        <v>RIESGO BAJO</v>
      </c>
      <c r="AN46" s="214" t="str">
        <f t="shared" si="85"/>
        <v>ASUMIR</v>
      </c>
      <c r="AO46" s="262" t="s">
        <v>335</v>
      </c>
      <c r="AP46" s="219" t="s">
        <v>294</v>
      </c>
      <c r="AQ46" s="220">
        <v>42734</v>
      </c>
      <c r="AR46" s="226" t="s">
        <v>336</v>
      </c>
    </row>
    <row r="47" spans="2:44" ht="90">
      <c r="B47" s="290" t="s">
        <v>899</v>
      </c>
      <c r="C47" s="247">
        <v>32</v>
      </c>
      <c r="D47" s="157" t="s">
        <v>47</v>
      </c>
      <c r="E47" s="157" t="s">
        <v>48</v>
      </c>
      <c r="F47" s="248" t="s">
        <v>49</v>
      </c>
      <c r="G47" s="158" t="s">
        <v>341</v>
      </c>
      <c r="H47" s="159" t="s">
        <v>342</v>
      </c>
      <c r="I47" s="159" t="s">
        <v>343</v>
      </c>
      <c r="J47" s="254" t="s">
        <v>81</v>
      </c>
      <c r="K47" s="243" t="str">
        <f>IF(J47="corrupción","impactoco","impacto")</f>
        <v>impactoco</v>
      </c>
      <c r="L47" s="160" t="s">
        <v>73</v>
      </c>
      <c r="M47" s="162" t="str">
        <f>IF(L47="RARO","1",IF(L47="IMPROBABLE","2",IF(L47="POSIBLE","3",IF(L47="PROBABLE","4",IF(L47="CASI CIERTA","5","")))))</f>
        <v>2</v>
      </c>
      <c r="N47" s="161" t="s">
        <v>83</v>
      </c>
      <c r="O47" s="162" t="str">
        <f>IF(N47="INSIGNIFICANTE","1",IF(N47="MENOR","2",IF(N47="MODERADO","3",IF(N47="MAYOR","4",IF(N47="CATASTRÓFICO","5","")))))</f>
        <v>3</v>
      </c>
      <c r="P47" s="163">
        <f>IF(M47="","",M47*O47)</f>
        <v>6</v>
      </c>
      <c r="Q47" s="164" t="str">
        <f>IF(P47="","",IF(P47&gt;=15,"RIESGO EXTREMO",IF(P47&gt;=7,"RIESGO ALTO",IF(P47&gt;=4,"RIESGO MODERADO",IF(P47&gt;=1,"RIESGO BAJO","")))))</f>
        <v>RIESGO MODERADO</v>
      </c>
      <c r="R47" s="440" t="s">
        <v>344</v>
      </c>
      <c r="S47" s="441"/>
      <c r="T47" s="161" t="s">
        <v>55</v>
      </c>
      <c r="U47" s="165">
        <f>IF(T47="SI",15,0)</f>
        <v>15</v>
      </c>
      <c r="V47" s="161" t="s">
        <v>55</v>
      </c>
      <c r="W47" s="165">
        <f>IF(V47="SI",5,0)</f>
        <v>5</v>
      </c>
      <c r="X47" s="161" t="s">
        <v>55</v>
      </c>
      <c r="Y47" s="166">
        <f>IF(X47="SI",25,0)</f>
        <v>25</v>
      </c>
      <c r="Z47" s="161" t="s">
        <v>55</v>
      </c>
      <c r="AA47" s="165">
        <f>IF(Z47="SI",15,0)</f>
        <v>15</v>
      </c>
      <c r="AB47" s="161" t="s">
        <v>55</v>
      </c>
      <c r="AC47" s="166">
        <f>IF(AB47="SI",10,0)</f>
        <v>10</v>
      </c>
      <c r="AD47" s="161" t="s">
        <v>55</v>
      </c>
      <c r="AE47" s="165">
        <f>IF(AD47="SI",30,0)</f>
        <v>30</v>
      </c>
      <c r="AF47" s="167">
        <f>U47+W47+Y47+AA47+AC47+AE47</f>
        <v>100</v>
      </c>
      <c r="AG47" s="163" t="str">
        <f>IF(AF47="","",IF(AF47="","",IF(AF47&gt;76,"2",IF(AF47&gt;=51,"1",IF(AF47&gt;=0,"0","")))))</f>
        <v>2</v>
      </c>
      <c r="AH47" s="161" t="s">
        <v>74</v>
      </c>
      <c r="AI47" s="162" t="str">
        <f>IF(AH47="RARO","1",IF(AH47="IMPROBABLE","2",IF(AH47="POSIBLE","3",IF(AH47="PROBABLE","4",IF(AH47="CASI CIERTA","5","")))))</f>
        <v>1</v>
      </c>
      <c r="AJ47" s="161" t="s">
        <v>135</v>
      </c>
      <c r="AK47" s="162" t="str">
        <f>IF(AJ47="INSIGNIFICANTE","1",IF(AJ47="MENOR","2",IF(AJ47="MODERADO","3",IF(AJ47="MAYOR","4",IF(AJ47="CATASTRÓFICO","5","")))))</f>
        <v>1</v>
      </c>
      <c r="AL47" s="163">
        <f>IF(AI47="","",AI47*AK47)</f>
        <v>1</v>
      </c>
      <c r="AM47" s="163" t="str">
        <f>IF(AL47="","",IF(AL47&gt;=15,"RIESGO EXTREMO",IF(AL47&gt;=7,"RIESGO ALTO",IF(AL47&gt;=4,"RIESGO MODERADO",IF(AL47&gt;=1,"RIESGO BAJO","")))))</f>
        <v>RIESGO BAJO</v>
      </c>
      <c r="AN47" s="164" t="str">
        <f>IF(AM47="","",IF(AM47="RIESGO EXTREMO","COMPARTIR O TRANSFERIR EL RIESGO",IF(AM47="RIESGO ALTO","EVITAR EL RIESGO",IF(AM47="RIESGO MODERADO","REDUCIR EL RIESGO",IF(AM47="RIESGO BAJO","ASUMIR","")))))</f>
        <v>ASUMIR</v>
      </c>
      <c r="AO47" s="258" t="s">
        <v>345</v>
      </c>
      <c r="AP47" s="169" t="s">
        <v>934</v>
      </c>
      <c r="AQ47" s="228">
        <v>42458</v>
      </c>
      <c r="AR47" s="231" t="s">
        <v>346</v>
      </c>
    </row>
    <row r="48" spans="2:44" ht="108">
      <c r="B48" s="291" t="s">
        <v>899</v>
      </c>
      <c r="C48" s="249">
        <v>33</v>
      </c>
      <c r="D48" s="171" t="s">
        <v>47</v>
      </c>
      <c r="E48" s="171" t="s">
        <v>48</v>
      </c>
      <c r="F48" s="250" t="s">
        <v>85</v>
      </c>
      <c r="G48" s="172" t="s">
        <v>347</v>
      </c>
      <c r="H48" s="173" t="s">
        <v>348</v>
      </c>
      <c r="I48" s="173" t="s">
        <v>349</v>
      </c>
      <c r="J48" s="255" t="s">
        <v>51</v>
      </c>
      <c r="K48" s="244" t="str">
        <f>IF(J48="corrupción","impactoco","impacto")</f>
        <v>impacto</v>
      </c>
      <c r="L48" s="174" t="s">
        <v>131</v>
      </c>
      <c r="M48" s="176" t="str">
        <f>IF(L48="RARO","1",IF(L48="IMPROBABLE","2",IF(L48="POSIBLE","3",IF(L48="PROBABLE","4",IF(L48="CASI CIERTA","5","")))))</f>
        <v>3</v>
      </c>
      <c r="N48" s="175" t="s">
        <v>83</v>
      </c>
      <c r="O48" s="176" t="str">
        <f>IF(N48="INSIGNIFICANTE","1",IF(N48="MENOR","2",IF(N48="MODERADO","3",IF(N48="MAYOR","4",IF(N48="CATASTRÓFICO","5","")))))</f>
        <v>3</v>
      </c>
      <c r="P48" s="177">
        <f>IF(M48="","",M48*O48)</f>
        <v>9</v>
      </c>
      <c r="Q48" s="178" t="str">
        <f>IF(P48="","",IF(P48&gt;=15,"RIESGO EXTREMO",IF(P48&gt;=7,"RIESGO ALTO",IF(P48&gt;=4,"RIESGO MODERADO",IF(P48&gt;=1,"RIESGO BAJO","")))))</f>
        <v>RIESGO ALTO</v>
      </c>
      <c r="R48" s="442" t="s">
        <v>350</v>
      </c>
      <c r="S48" s="443"/>
      <c r="T48" s="175" t="s">
        <v>55</v>
      </c>
      <c r="U48" s="179">
        <f>IF(T48="SI",15,0)</f>
        <v>15</v>
      </c>
      <c r="V48" s="175" t="s">
        <v>55</v>
      </c>
      <c r="W48" s="179">
        <f>IF(V48="SI",5,0)</f>
        <v>5</v>
      </c>
      <c r="X48" s="175" t="s">
        <v>55</v>
      </c>
      <c r="Y48" s="180">
        <f t="shared" ref="Y48:Y51" si="90">IF(X48="SI",25,0)</f>
        <v>25</v>
      </c>
      <c r="Z48" s="175" t="s">
        <v>55</v>
      </c>
      <c r="AA48" s="179">
        <f>IF(Z48="SI",15,0)</f>
        <v>15</v>
      </c>
      <c r="AB48" s="175" t="s">
        <v>55</v>
      </c>
      <c r="AC48" s="180">
        <f>IF(AB48="SI",10,0)</f>
        <v>10</v>
      </c>
      <c r="AD48" s="175" t="s">
        <v>55</v>
      </c>
      <c r="AE48" s="179">
        <f>IF(AD48="SI",30,0)</f>
        <v>30</v>
      </c>
      <c r="AF48" s="181">
        <f>U48+W48+Y48+AA48+AC48+AE48</f>
        <v>100</v>
      </c>
      <c r="AG48" s="224" t="str">
        <f>IF(AF48="","",IF(AF48="","",IF(AF48&gt;76,"2",IF(AF48&gt;=51,"1",IF(AF48&gt;=0,"0","")))))</f>
        <v>2</v>
      </c>
      <c r="AH48" s="175" t="s">
        <v>74</v>
      </c>
      <c r="AI48" s="176" t="str">
        <f>IF(AH48="RARO","1",IF(AH48="IMPROBABLE","2",IF(AH48="POSIBLE","3",IF(AH48="PROBABLE","4",IF(AH48="CASI CIERTA","5","")))))</f>
        <v>1</v>
      </c>
      <c r="AJ48" s="175" t="s">
        <v>135</v>
      </c>
      <c r="AK48" s="176" t="str">
        <f>IF(AJ48="INSIGNIFICANTE","1",IF(AJ48="MENOR","2",IF(AJ48="MODERADO","3",IF(AJ48="MAYOR","4",IF(AJ48="CATASTRÓFICO","5","")))))</f>
        <v>1</v>
      </c>
      <c r="AL48" s="177">
        <f>IF(AI48="","",AI48*AK48)</f>
        <v>1</v>
      </c>
      <c r="AM48" s="177" t="str">
        <f>IF(AL48="","",IF(AL48&gt;=15,"RIESGO EXTREMO",IF(AL48&gt;=7,"RIESGO ALTO",IF(AL48&gt;=4,"RIESGO MODERADO",IF(AL48&gt;=1,"RIESGO BAJO","")))))</f>
        <v>RIESGO BAJO</v>
      </c>
      <c r="AN48" s="178" t="str">
        <f>IF(AM48="","",IF(AM48="RIESGO EXTREMO","COMPARTIR O TRANSFERIR EL RIESGO",IF(AM48="RIESGO ALTO","EVITAR EL RIESGO",IF(AM48="RIESGO MODERADO","REDUCIR EL RIESGO",IF(AM48="RIESGO BAJO","ASUMIR","")))))</f>
        <v>ASUMIR</v>
      </c>
      <c r="AO48" s="187" t="s">
        <v>351</v>
      </c>
      <c r="AP48" s="183" t="s">
        <v>934</v>
      </c>
      <c r="AQ48" s="190">
        <v>42489</v>
      </c>
      <c r="AR48" s="189" t="s">
        <v>346</v>
      </c>
    </row>
    <row r="49" spans="2:44" ht="162">
      <c r="B49" s="291" t="s">
        <v>899</v>
      </c>
      <c r="C49" s="249">
        <v>34</v>
      </c>
      <c r="D49" s="171" t="s">
        <v>47</v>
      </c>
      <c r="E49" s="171" t="s">
        <v>48</v>
      </c>
      <c r="F49" s="250" t="s">
        <v>85</v>
      </c>
      <c r="G49" s="185" t="s">
        <v>352</v>
      </c>
      <c r="H49" s="173" t="s">
        <v>353</v>
      </c>
      <c r="I49" s="173" t="s">
        <v>354</v>
      </c>
      <c r="J49" s="255" t="s">
        <v>51</v>
      </c>
      <c r="K49" s="244" t="str">
        <f>IF(J49="corrupción","impactoco","impacto")</f>
        <v>impacto</v>
      </c>
      <c r="L49" s="174" t="s">
        <v>52</v>
      </c>
      <c r="M49" s="176" t="str">
        <f>IF(L49="RARO","1",IF(L49="IMPROBABLE","2",IF(L49="POSIBLE","3",IF(L49="PROBABLE","4",IF(L49="CASI CIERTA","5","")))))</f>
        <v>5</v>
      </c>
      <c r="N49" s="175" t="s">
        <v>355</v>
      </c>
      <c r="O49" s="176" t="str">
        <f>IF(N49="INSIGNIFICANTE","1",IF(N49="MENOR","2",IF(N49="MODERADO","3",IF(N49="MAYOR","4",IF(N49="CATASTRÓFICO","5","")))))</f>
        <v>4</v>
      </c>
      <c r="P49" s="177">
        <f>IF(M49="","",M49*O49)</f>
        <v>20</v>
      </c>
      <c r="Q49" s="178" t="str">
        <f>IF(P49="","",IF(P49&gt;=15,"RIESGO EXTREMO",IF(P49&gt;=7,"RIESGO ALTO",IF(P49&gt;=4,"RIESGO MODERADO",IF(P49&gt;=1,"RIESGO BAJO","")))))</f>
        <v>RIESGO EXTREMO</v>
      </c>
      <c r="R49" s="442" t="s">
        <v>356</v>
      </c>
      <c r="S49" s="443"/>
      <c r="T49" s="175" t="s">
        <v>55</v>
      </c>
      <c r="U49" s="179">
        <f>IF(T49="SI",15,0)</f>
        <v>15</v>
      </c>
      <c r="V49" s="175" t="s">
        <v>55</v>
      </c>
      <c r="W49" s="179">
        <f>IF(V49="SI",5,0)</f>
        <v>5</v>
      </c>
      <c r="X49" s="175" t="s">
        <v>55</v>
      </c>
      <c r="Y49" s="180">
        <f t="shared" si="90"/>
        <v>25</v>
      </c>
      <c r="Z49" s="175" t="s">
        <v>55</v>
      </c>
      <c r="AA49" s="179">
        <f>IF(Z49="SI",15,0)</f>
        <v>15</v>
      </c>
      <c r="AB49" s="175" t="s">
        <v>55</v>
      </c>
      <c r="AC49" s="180">
        <f>IF(AB49="SI",10,0)</f>
        <v>10</v>
      </c>
      <c r="AD49" s="175" t="s">
        <v>55</v>
      </c>
      <c r="AE49" s="179">
        <f>IF(AD49="SI",30,0)</f>
        <v>30</v>
      </c>
      <c r="AF49" s="181">
        <f>U49+W49+Y49+AA49+AC49+AE49</f>
        <v>100</v>
      </c>
      <c r="AG49" s="224" t="str">
        <f>IF(AF49="","",IF(AF49="","",IF(AF49&gt;76,"2",IF(AF49&gt;=51,"1",IF(AF49&gt;=0,"0","")))))</f>
        <v>2</v>
      </c>
      <c r="AH49" s="175" t="s">
        <v>52</v>
      </c>
      <c r="AI49" s="176" t="str">
        <f>IF(AH49="RARO","1",IF(AH49="IMPROBABLE","2",IF(AH49="POSIBLE","3",IF(AH49="PROBABLE","4",IF(AH49="CASI CIERTA","5","")))))</f>
        <v>5</v>
      </c>
      <c r="AJ49" s="175" t="s">
        <v>137</v>
      </c>
      <c r="AK49" s="176" t="str">
        <f>IF(AJ49="INSIGNIFICANTE","1",IF(AJ49="MENOR","2",IF(AJ49="MODERADO","3",IF(AJ49="MAYOR","4",IF(AJ49="CATASTRÓFICO","5","")))))</f>
        <v>2</v>
      </c>
      <c r="AL49" s="177">
        <f>IF(AI49="","",AI49*AK49)</f>
        <v>10</v>
      </c>
      <c r="AM49" s="177" t="str">
        <f>IF(AL49="","",IF(AL49&gt;=15,"RIESGO EXTREMO",IF(AL49&gt;=7,"RIESGO ALTO",IF(AL49&gt;=4,"RIESGO MODERADO",IF(AL49&gt;=1,"RIESGO BAJO","")))))</f>
        <v>RIESGO ALTO</v>
      </c>
      <c r="AN49" s="178" t="str">
        <f>IF(AM49="","",IF(AM49="RIESGO EXTREMO","COMPARTIR O TRANSFERIR EL RIESGO",IF(AM49="RIESGO ALTO","EVITAR EL RIESGO",IF(AM49="RIESGO MODERADO","REDUCIR EL RIESGO",IF(AM49="RIESGO BAJO","ASUMIR","")))))</f>
        <v>EVITAR EL RIESGO</v>
      </c>
      <c r="AO49" s="187" t="s">
        <v>935</v>
      </c>
      <c r="AP49" s="183" t="s">
        <v>934</v>
      </c>
      <c r="AQ49" s="190">
        <v>42458</v>
      </c>
      <c r="AR49" s="189" t="s">
        <v>346</v>
      </c>
    </row>
    <row r="50" spans="2:44" ht="144">
      <c r="B50" s="291" t="s">
        <v>899</v>
      </c>
      <c r="C50" s="249">
        <v>35</v>
      </c>
      <c r="D50" s="171" t="s">
        <v>47</v>
      </c>
      <c r="E50" s="171" t="s">
        <v>48</v>
      </c>
      <c r="F50" s="250" t="s">
        <v>49</v>
      </c>
      <c r="G50" s="172" t="s">
        <v>357</v>
      </c>
      <c r="H50" s="173" t="s">
        <v>358</v>
      </c>
      <c r="I50" s="173" t="s">
        <v>359</v>
      </c>
      <c r="J50" s="255" t="s">
        <v>51</v>
      </c>
      <c r="K50" s="244" t="str">
        <f>IF(J50="corrupción","impactoco","impacto")</f>
        <v>impacto</v>
      </c>
      <c r="L50" s="174" t="s">
        <v>52</v>
      </c>
      <c r="M50" s="176" t="str">
        <f>IF(L50="RARO","1",IF(L50="IMPROBABLE","2",IF(L50="POSIBLE","3",IF(L50="PROBABLE","4",IF(L50="CASI CIERTA","5","")))))</f>
        <v>5</v>
      </c>
      <c r="N50" s="175" t="s">
        <v>53</v>
      </c>
      <c r="O50" s="176" t="str">
        <f>IF(N50="INSIGNIFICANTE","1",IF(N50="MENOR","2",IF(N50="MODERADO","3",IF(N50="MAYOR","4",IF(N50="CATASTRÓFICO","5","")))))</f>
        <v>4</v>
      </c>
      <c r="P50" s="177">
        <f>IF(M50="","",M50*O50)</f>
        <v>20</v>
      </c>
      <c r="Q50" s="178" t="str">
        <f>IF(P50="","",IF(P50&gt;=15,"RIESGO EXTREMO",IF(P50&gt;=7,"RIESGO ALTO",IF(P50&gt;=4,"RIESGO MODERADO",IF(P50&gt;=1,"RIESGO BAJO","")))))</f>
        <v>RIESGO EXTREMO</v>
      </c>
      <c r="R50" s="442" t="s">
        <v>356</v>
      </c>
      <c r="S50" s="443"/>
      <c r="T50" s="175" t="s">
        <v>55</v>
      </c>
      <c r="U50" s="179">
        <f>IF(T50="SI",15,0)</f>
        <v>15</v>
      </c>
      <c r="V50" s="175" t="s">
        <v>55</v>
      </c>
      <c r="W50" s="179">
        <f>IF(V50="SI",5,0)</f>
        <v>5</v>
      </c>
      <c r="X50" s="175" t="s">
        <v>55</v>
      </c>
      <c r="Y50" s="180">
        <f t="shared" si="90"/>
        <v>25</v>
      </c>
      <c r="Z50" s="175" t="s">
        <v>55</v>
      </c>
      <c r="AA50" s="179">
        <f>IF(Z50="SI",15,0)</f>
        <v>15</v>
      </c>
      <c r="AB50" s="175" t="s">
        <v>55</v>
      </c>
      <c r="AC50" s="180">
        <f>IF(AB50="SI",10,0)</f>
        <v>10</v>
      </c>
      <c r="AD50" s="175" t="s">
        <v>55</v>
      </c>
      <c r="AE50" s="179">
        <f>IF(AD50="SI",30,0)</f>
        <v>30</v>
      </c>
      <c r="AF50" s="181">
        <f>U50+W50+Y50+AA50+AC50+AE50</f>
        <v>100</v>
      </c>
      <c r="AG50" s="224" t="str">
        <f>IF(AF50="","",IF(AF50="","",IF(AF50&gt;76,"2",IF(AF50&gt;=51,"1",IF(AF50&gt;=0,"0","")))))</f>
        <v>2</v>
      </c>
      <c r="AH50" s="175" t="s">
        <v>52</v>
      </c>
      <c r="AI50" s="176" t="str">
        <f>IF(AH50="RARO","1",IF(AH50="IMPROBABLE","2",IF(AH50="POSIBLE","3",IF(AH50="PROBABLE","4",IF(AH50="CASI CIERTA","5","")))))</f>
        <v>5</v>
      </c>
      <c r="AJ50" s="175" t="s">
        <v>137</v>
      </c>
      <c r="AK50" s="176" t="str">
        <f>IF(AJ50="INSIGNIFICANTE","1",IF(AJ50="MENOR","2",IF(AJ50="MODERADO","3",IF(AJ50="MAYOR","4",IF(AJ50="CATASTRÓFICO","5","")))))</f>
        <v>2</v>
      </c>
      <c r="AL50" s="177">
        <f>IF(AI50="","",AI50*AK50)</f>
        <v>10</v>
      </c>
      <c r="AM50" s="177" t="str">
        <f>IF(AL50="","",IF(AL50&gt;=15,"RIESGO EXTREMO",IF(AL50&gt;=7,"RIESGO ALTO",IF(AL50&gt;=4,"RIESGO MODERADO",IF(AL50&gt;=1,"RIESGO BAJO","")))))</f>
        <v>RIESGO ALTO</v>
      </c>
      <c r="AN50" s="178" t="str">
        <f>IF(AM50="","",IF(AM50="RIESGO EXTREMO","COMPARTIR O TRANSFERIR EL RIESGO",IF(AM50="RIESGO ALTO","EVITAR EL RIESGO",IF(AM50="RIESGO MODERADO","REDUCIR EL RIESGO",IF(AM50="RIESGO BAJO","ASUMIR","")))))</f>
        <v>EVITAR EL RIESGO</v>
      </c>
      <c r="AO50" s="187" t="s">
        <v>360</v>
      </c>
      <c r="AP50" s="183" t="s">
        <v>934</v>
      </c>
      <c r="AQ50" s="190">
        <v>42489</v>
      </c>
      <c r="AR50" s="189" t="s">
        <v>346</v>
      </c>
    </row>
    <row r="51" spans="2:44" ht="90.75" thickBot="1">
      <c r="B51" s="292" t="s">
        <v>899</v>
      </c>
      <c r="C51" s="251">
        <v>36</v>
      </c>
      <c r="D51" s="207" t="s">
        <v>47</v>
      </c>
      <c r="E51" s="207" t="s">
        <v>48</v>
      </c>
      <c r="F51" s="252" t="s">
        <v>85</v>
      </c>
      <c r="G51" s="208" t="s">
        <v>361</v>
      </c>
      <c r="H51" s="209" t="s">
        <v>362</v>
      </c>
      <c r="I51" s="209" t="s">
        <v>363</v>
      </c>
      <c r="J51" s="256" t="s">
        <v>51</v>
      </c>
      <c r="K51" s="245" t="str">
        <f>IF(J51="corrupción","impactoco","impacto")</f>
        <v>impacto</v>
      </c>
      <c r="L51" s="210" t="s">
        <v>52</v>
      </c>
      <c r="M51" s="212" t="str">
        <f>IF(L51="RARO","1",IF(L51="IMPROBABLE","2",IF(L51="POSIBLE","3",IF(L51="PROBABLE","4",IF(L51="CASI CIERTA","5","")))))</f>
        <v>5</v>
      </c>
      <c r="N51" s="211" t="s">
        <v>53</v>
      </c>
      <c r="O51" s="212" t="str">
        <f>IF(N51="INSIGNIFICANTE","1",IF(N51="MENOR","2",IF(N51="MODERADO","3",IF(N51="MAYOR","4",IF(N51="CATASTRÓFICO","5","")))))</f>
        <v>4</v>
      </c>
      <c r="P51" s="213">
        <f>IF(M51="","",M51*O51)</f>
        <v>20</v>
      </c>
      <c r="Q51" s="214" t="str">
        <f>IF(P51="","",IF(P51&gt;=15,"RIESGO EXTREMO",IF(P51&gt;=7,"RIESGO ALTO",IF(P51&gt;=4,"RIESGO MODERADO",IF(P51&gt;=1,"RIESGO BAJO","")))))</f>
        <v>RIESGO EXTREMO</v>
      </c>
      <c r="R51" s="444" t="s">
        <v>356</v>
      </c>
      <c r="S51" s="445"/>
      <c r="T51" s="211" t="s">
        <v>55</v>
      </c>
      <c r="U51" s="215">
        <f>IF(T51="SI",15,0)</f>
        <v>15</v>
      </c>
      <c r="V51" s="211" t="s">
        <v>55</v>
      </c>
      <c r="W51" s="215">
        <f>IF(V51="SI",5,0)</f>
        <v>5</v>
      </c>
      <c r="X51" s="211" t="s">
        <v>55</v>
      </c>
      <c r="Y51" s="216">
        <f t="shared" si="90"/>
        <v>25</v>
      </c>
      <c r="Z51" s="211" t="s">
        <v>55</v>
      </c>
      <c r="AA51" s="215">
        <f>IF(Z51="SI",15,0)</f>
        <v>15</v>
      </c>
      <c r="AB51" s="211" t="s">
        <v>55</v>
      </c>
      <c r="AC51" s="216">
        <f>IF(AB51="SI",10,0)</f>
        <v>10</v>
      </c>
      <c r="AD51" s="211" t="s">
        <v>55</v>
      </c>
      <c r="AE51" s="215">
        <f>IF(AD51="SI",30,0)</f>
        <v>30</v>
      </c>
      <c r="AF51" s="217">
        <f>U51+W51+Y51+AA51+AC51+AE51</f>
        <v>100</v>
      </c>
      <c r="AG51" s="225" t="str">
        <f>IF(AF51="","",IF(AF51="","",IF(AF51&gt;76,"2",IF(AF51&gt;=51,"1",IF(AF51&gt;=0,"0","")))))</f>
        <v>2</v>
      </c>
      <c r="AH51" s="211" t="s">
        <v>52</v>
      </c>
      <c r="AI51" s="212" t="str">
        <f>IF(AH51="RARO","1",IF(AH51="IMPROBABLE","2",IF(AH51="POSIBLE","3",IF(AH51="PROBABLE","4",IF(AH51="CASI CIERTA","5","")))))</f>
        <v>5</v>
      </c>
      <c r="AJ51" s="211" t="s">
        <v>137</v>
      </c>
      <c r="AK51" s="212" t="str">
        <f>IF(AJ51="INSIGNIFICANTE","1",IF(AJ51="MENOR","2",IF(AJ51="MODERADO","3",IF(AJ51="MAYOR","4",IF(AJ51="CATASTRÓFICO","5","")))))</f>
        <v>2</v>
      </c>
      <c r="AL51" s="213">
        <f>IF(AI51="","",AI51*AK51)</f>
        <v>10</v>
      </c>
      <c r="AM51" s="213" t="str">
        <f>IF(AL51="","",IF(AL51&gt;=15,"RIESGO EXTREMO",IF(AL51&gt;=7,"RIESGO ALTO",IF(AL51&gt;=4,"RIESGO MODERADO",IF(AL51&gt;=1,"RIESGO BAJO","")))))</f>
        <v>RIESGO ALTO</v>
      </c>
      <c r="AN51" s="214" t="str">
        <f>IF(AM51="","",IF(AM51="RIESGO EXTREMO","COMPARTIR O TRANSFERIR EL RIESGO",IF(AM51="RIESGO ALTO","EVITAR EL RIESGO",IF(AM51="RIESGO MODERADO","REDUCIR EL RIESGO",IF(AM51="RIESGO BAJO","ASUMIR","")))))</f>
        <v>EVITAR EL RIESGO</v>
      </c>
      <c r="AO51" s="218" t="s">
        <v>364</v>
      </c>
      <c r="AP51" s="219" t="s">
        <v>934</v>
      </c>
      <c r="AQ51" s="220">
        <v>42458</v>
      </c>
      <c r="AR51" s="226" t="s">
        <v>365</v>
      </c>
    </row>
    <row r="52" spans="2:44" ht="90">
      <c r="B52" s="290" t="s">
        <v>878</v>
      </c>
      <c r="C52" s="247">
        <v>37</v>
      </c>
      <c r="D52" s="157" t="s">
        <v>47</v>
      </c>
      <c r="E52" s="157" t="s">
        <v>48</v>
      </c>
      <c r="F52" s="248" t="s">
        <v>49</v>
      </c>
      <c r="G52" s="158" t="s">
        <v>837</v>
      </c>
      <c r="H52" s="159" t="s">
        <v>763</v>
      </c>
      <c r="I52" s="159" t="s">
        <v>764</v>
      </c>
      <c r="J52" s="254" t="s">
        <v>51</v>
      </c>
      <c r="K52" s="243" t="str">
        <f t="shared" ref="K52" si="91">IF(J52="corrupción","impactoco","impacto")</f>
        <v>impacto</v>
      </c>
      <c r="L52" s="160" t="s">
        <v>52</v>
      </c>
      <c r="M52" s="162" t="str">
        <f t="shared" ref="M52:M115" si="92">IF(L52="RARO","1",IF(L52="IMPROBABLE","2",IF(L52="POSIBLE","3",IF(L52="PROBABLE","4",IF(L52="CASI CIERTA","5","")))))</f>
        <v>5</v>
      </c>
      <c r="N52" s="161" t="s">
        <v>83</v>
      </c>
      <c r="O52" s="162" t="str">
        <f t="shared" ref="O52" si="93">IF(N52="INSIGNIFICANTE","1",IF(N52="MENOR","2",IF(N52="MODERADO","3",IF(N52="MAYOR","4",IF(N52="CATASTRÓFICO","5","")))))</f>
        <v>3</v>
      </c>
      <c r="P52" s="163">
        <f t="shared" ref="P52" si="94">IF(M52="","",M52*O52)</f>
        <v>15</v>
      </c>
      <c r="Q52" s="164" t="str">
        <f t="shared" ref="Q52" si="95">IF(P52="","",IF(P52&gt;=15,"RIESGO EXTREMO",IF(P52&gt;=7,"RIESGO ALTO",IF(P52&gt;=4,"RIESGO MODERADO",IF(P52&gt;=1,"RIESGO BAJO","")))))</f>
        <v>RIESGO EXTREMO</v>
      </c>
      <c r="R52" s="434" t="s">
        <v>765</v>
      </c>
      <c r="S52" s="435"/>
      <c r="T52" s="161" t="s">
        <v>55</v>
      </c>
      <c r="U52" s="165">
        <f t="shared" ref="U52" si="96">IF(T52="SI",15,0)</f>
        <v>15</v>
      </c>
      <c r="V52" s="161" t="s">
        <v>55</v>
      </c>
      <c r="W52" s="165">
        <f t="shared" ref="W52" si="97">IF(V52="SI",5,0)</f>
        <v>5</v>
      </c>
      <c r="X52" s="161" t="s">
        <v>55</v>
      </c>
      <c r="Y52" s="166">
        <f>IF(X52="SI",25,0)</f>
        <v>25</v>
      </c>
      <c r="Z52" s="161" t="s">
        <v>55</v>
      </c>
      <c r="AA52" s="165">
        <f t="shared" ref="AA52" si="98">IF(Z52="SI",15,0)</f>
        <v>15</v>
      </c>
      <c r="AB52" s="161" t="s">
        <v>55</v>
      </c>
      <c r="AC52" s="166">
        <f t="shared" ref="AC52" si="99">IF(AB52="SI",10,0)</f>
        <v>10</v>
      </c>
      <c r="AD52" s="161" t="s">
        <v>55</v>
      </c>
      <c r="AE52" s="165">
        <f t="shared" ref="AE52" si="100">IF(AD52="SI",30,0)</f>
        <v>30</v>
      </c>
      <c r="AF52" s="282">
        <f t="shared" ref="AF52" si="101">U52+W52+Y52+AA52+AC52+AE52</f>
        <v>100</v>
      </c>
      <c r="AG52" s="163" t="str">
        <f t="shared" ref="AG52" si="102">IF(AF52="","",IF(AF52="","",IF(AF52&gt;76,"2",IF(AF52&gt;=51,"1",IF(AF52&gt;=0,"0","")))))</f>
        <v>2</v>
      </c>
      <c r="AH52" s="161" t="s">
        <v>131</v>
      </c>
      <c r="AI52" s="162" t="str">
        <f t="shared" ref="AI52:AI115" si="103">IF(AH52="RARO","1",IF(AH52="IMPROBABLE","2",IF(AH52="POSIBLE","3",IF(AH52="PROBABLE","4",IF(AH52="CASI CIERTA","5","")))))</f>
        <v>3</v>
      </c>
      <c r="AJ52" s="161" t="s">
        <v>83</v>
      </c>
      <c r="AK52" s="162" t="str">
        <f t="shared" ref="AK52" si="104">IF(AJ52="INSIGNIFICANTE","1",IF(AJ52="MENOR","2",IF(AJ52="MODERADO","3",IF(AJ52="MAYOR","4",IF(AJ52="CATASTRÓFICO","5","")))))</f>
        <v>3</v>
      </c>
      <c r="AL52" s="163">
        <f t="shared" ref="AL52:AL115" si="105">IF(AI52="","",AI52*AK52)</f>
        <v>9</v>
      </c>
      <c r="AM52" s="163" t="str">
        <f t="shared" ref="AM52" si="106">IF(AL52="","",IF(AL52&gt;=15,"RIESGO EXTREMO",IF(AL52&gt;=7,"RIESGO ALTO",IF(AL52&gt;=4,"RIESGO MODERADO",IF(AL52&gt;=1,"RIESGO BAJO","")))))</f>
        <v>RIESGO ALTO</v>
      </c>
      <c r="AN52" s="164" t="str">
        <f t="shared" ref="AN52" si="107">IF(AM52="","",IF(AM52="RIESGO EXTREMO","COMPARTIR O TRANSFERIR EL RIESGO",IF(AM52="RIESGO ALTO","EVITAR EL RIESGO",IF(AM52="RIESGO MODERADO","REDUCIR EL RIESGO",IF(AM52="RIESGO BAJO","ASUMIR","")))))</f>
        <v>EVITAR EL RIESGO</v>
      </c>
      <c r="AO52" s="258" t="s">
        <v>766</v>
      </c>
      <c r="AP52" s="169" t="s">
        <v>767</v>
      </c>
      <c r="AQ52" s="228">
        <v>42735</v>
      </c>
      <c r="AR52" s="170" t="s">
        <v>838</v>
      </c>
    </row>
    <row r="53" spans="2:44" ht="90">
      <c r="B53" s="291" t="s">
        <v>878</v>
      </c>
      <c r="C53" s="249">
        <v>38</v>
      </c>
      <c r="D53" s="171" t="s">
        <v>47</v>
      </c>
      <c r="E53" s="171" t="s">
        <v>48</v>
      </c>
      <c r="F53" s="250" t="s">
        <v>49</v>
      </c>
      <c r="G53" s="172" t="s">
        <v>769</v>
      </c>
      <c r="H53" s="173" t="s">
        <v>770</v>
      </c>
      <c r="I53" s="173" t="s">
        <v>771</v>
      </c>
      <c r="J53" s="255" t="s">
        <v>124</v>
      </c>
      <c r="K53" s="244" t="str">
        <f t="shared" ref="K53:K55" si="108">IF(J53="corrupción","impactoco","impacto")</f>
        <v>impacto</v>
      </c>
      <c r="L53" s="174" t="s">
        <v>52</v>
      </c>
      <c r="M53" s="176" t="str">
        <f t="shared" si="92"/>
        <v>5</v>
      </c>
      <c r="N53" s="175" t="s">
        <v>137</v>
      </c>
      <c r="O53" s="176" t="str">
        <f t="shared" ref="O53:O55" si="109">IF(N53="INSIGNIFICANTE","1",IF(N53="MENOR","2",IF(N53="MODERADO","3",IF(N53="MAYOR","4",IF(N53="CATASTRÓFICO","5","")))))</f>
        <v>2</v>
      </c>
      <c r="P53" s="177">
        <f t="shared" ref="P53:P55" si="110">IF(M53="","",M53*O53)</f>
        <v>10</v>
      </c>
      <c r="Q53" s="178" t="str">
        <f t="shared" ref="Q53:Q55" si="111">IF(P53="","",IF(P53&gt;=15,"RIESGO EXTREMO",IF(P53&gt;=7,"RIESGO ALTO",IF(P53&gt;=4,"RIESGO MODERADO",IF(P53&gt;=1,"RIESGO BAJO","")))))</f>
        <v>RIESGO ALTO</v>
      </c>
      <c r="R53" s="436" t="s">
        <v>772</v>
      </c>
      <c r="S53" s="437"/>
      <c r="T53" s="175" t="s">
        <v>55</v>
      </c>
      <c r="U53" s="179">
        <f t="shared" ref="U53:U55" si="112">IF(T53="SI",15,0)</f>
        <v>15</v>
      </c>
      <c r="V53" s="175" t="s">
        <v>55</v>
      </c>
      <c r="W53" s="179">
        <f t="shared" ref="W53:W55" si="113">IF(V53="SI",5,0)</f>
        <v>5</v>
      </c>
      <c r="X53" s="175" t="s">
        <v>55</v>
      </c>
      <c r="Y53" s="180">
        <f t="shared" ref="Y53:Y55" si="114">IF(X53="SI",25,0)</f>
        <v>25</v>
      </c>
      <c r="Z53" s="175" t="s">
        <v>55</v>
      </c>
      <c r="AA53" s="179">
        <f t="shared" ref="AA53:AA55" si="115">IF(Z53="SI",15,0)</f>
        <v>15</v>
      </c>
      <c r="AB53" s="175" t="s">
        <v>55</v>
      </c>
      <c r="AC53" s="180">
        <f t="shared" ref="AC53:AC55" si="116">IF(AB53="SI",10,0)</f>
        <v>10</v>
      </c>
      <c r="AD53" s="175" t="s">
        <v>55</v>
      </c>
      <c r="AE53" s="179">
        <f t="shared" ref="AE53:AE55" si="117">IF(AD53="SI",30,0)</f>
        <v>30</v>
      </c>
      <c r="AF53" s="283">
        <f t="shared" ref="AF53:AF55" si="118">U53+W53+Y53+AA53+AC53+AE53</f>
        <v>100</v>
      </c>
      <c r="AG53" s="224" t="str">
        <f t="shared" ref="AG53:AG55" si="119">IF(AF53="","",IF(AF53="","",IF(AF53&gt;76,"2",IF(AF53&gt;=51,"1",IF(AF53&gt;=0,"0","")))))</f>
        <v>2</v>
      </c>
      <c r="AH53" s="175" t="s">
        <v>52</v>
      </c>
      <c r="AI53" s="176" t="str">
        <f t="shared" si="103"/>
        <v>5</v>
      </c>
      <c r="AJ53" s="175" t="s">
        <v>135</v>
      </c>
      <c r="AK53" s="176" t="str">
        <f t="shared" ref="AK53:AK55" si="120">IF(AJ53="INSIGNIFICANTE","1",IF(AJ53="MENOR","2",IF(AJ53="MODERADO","3",IF(AJ53="MAYOR","4",IF(AJ53="CATASTRÓFICO","5","")))))</f>
        <v>1</v>
      </c>
      <c r="AL53" s="177">
        <f t="shared" si="105"/>
        <v>5</v>
      </c>
      <c r="AM53" s="177" t="str">
        <f t="shared" ref="AM53:AM55" si="121">IF(AL53="","",IF(AL53&gt;=15,"RIESGO EXTREMO",IF(AL53&gt;=7,"RIESGO ALTO",IF(AL53&gt;=4,"RIESGO MODERADO",IF(AL53&gt;=1,"RIESGO BAJO","")))))</f>
        <v>RIESGO MODERADO</v>
      </c>
      <c r="AN53" s="178" t="str">
        <f t="shared" ref="AN53:AN55" si="122">IF(AM53="","",IF(AM53="RIESGO EXTREMO","COMPARTIR O TRANSFERIR EL RIESGO",IF(AM53="RIESGO ALTO","EVITAR EL RIESGO",IF(AM53="RIESGO MODERADO","REDUCIR EL RIESGO",IF(AM53="RIESGO BAJO","ASUMIR","")))))</f>
        <v>REDUCIR EL RIESGO</v>
      </c>
      <c r="AO53" s="187" t="s">
        <v>907</v>
      </c>
      <c r="AP53" s="183" t="s">
        <v>839</v>
      </c>
      <c r="AQ53" s="190">
        <v>42735</v>
      </c>
      <c r="AR53" s="186" t="s">
        <v>775</v>
      </c>
    </row>
    <row r="54" spans="2:44" ht="72">
      <c r="B54" s="291" t="s">
        <v>878</v>
      </c>
      <c r="C54" s="249">
        <v>39</v>
      </c>
      <c r="D54" s="171" t="s">
        <v>47</v>
      </c>
      <c r="E54" s="171" t="s">
        <v>48</v>
      </c>
      <c r="F54" s="250" t="s">
        <v>49</v>
      </c>
      <c r="G54" s="185" t="s">
        <v>840</v>
      </c>
      <c r="H54" s="173" t="s">
        <v>777</v>
      </c>
      <c r="I54" s="173" t="s">
        <v>764</v>
      </c>
      <c r="J54" s="255" t="s">
        <v>124</v>
      </c>
      <c r="K54" s="246" t="str">
        <f t="shared" si="108"/>
        <v>impacto</v>
      </c>
      <c r="L54" s="174" t="s">
        <v>52</v>
      </c>
      <c r="M54" s="176" t="str">
        <f t="shared" si="92"/>
        <v>5</v>
      </c>
      <c r="N54" s="175" t="s">
        <v>82</v>
      </c>
      <c r="O54" s="176" t="str">
        <f t="shared" si="109"/>
        <v>5</v>
      </c>
      <c r="P54" s="177">
        <f t="shared" si="110"/>
        <v>25</v>
      </c>
      <c r="Q54" s="178" t="str">
        <f t="shared" si="111"/>
        <v>RIESGO EXTREMO</v>
      </c>
      <c r="R54" s="436" t="s">
        <v>778</v>
      </c>
      <c r="S54" s="437"/>
      <c r="T54" s="175" t="s">
        <v>55</v>
      </c>
      <c r="U54" s="179">
        <f t="shared" si="112"/>
        <v>15</v>
      </c>
      <c r="V54" s="175" t="s">
        <v>55</v>
      </c>
      <c r="W54" s="179">
        <f t="shared" si="113"/>
        <v>5</v>
      </c>
      <c r="X54" s="175" t="s">
        <v>55</v>
      </c>
      <c r="Y54" s="180">
        <f t="shared" si="114"/>
        <v>25</v>
      </c>
      <c r="Z54" s="175" t="s">
        <v>55</v>
      </c>
      <c r="AA54" s="179">
        <f t="shared" si="115"/>
        <v>15</v>
      </c>
      <c r="AB54" s="175" t="s">
        <v>55</v>
      </c>
      <c r="AC54" s="180">
        <f t="shared" si="116"/>
        <v>10</v>
      </c>
      <c r="AD54" s="175" t="s">
        <v>55</v>
      </c>
      <c r="AE54" s="179">
        <f t="shared" si="117"/>
        <v>30</v>
      </c>
      <c r="AF54" s="283">
        <f t="shared" si="118"/>
        <v>100</v>
      </c>
      <c r="AG54" s="224" t="str">
        <f t="shared" si="119"/>
        <v>2</v>
      </c>
      <c r="AH54" s="175" t="s">
        <v>52</v>
      </c>
      <c r="AI54" s="176" t="str">
        <f t="shared" si="103"/>
        <v>5</v>
      </c>
      <c r="AJ54" s="175" t="s">
        <v>83</v>
      </c>
      <c r="AK54" s="176" t="str">
        <f t="shared" si="120"/>
        <v>3</v>
      </c>
      <c r="AL54" s="177">
        <f t="shared" si="105"/>
        <v>15</v>
      </c>
      <c r="AM54" s="177" t="str">
        <f t="shared" si="121"/>
        <v>RIESGO EXTREMO</v>
      </c>
      <c r="AN54" s="178" t="str">
        <f t="shared" si="122"/>
        <v>COMPARTIR O TRANSFERIR EL RIESGO</v>
      </c>
      <c r="AO54" s="187" t="s">
        <v>779</v>
      </c>
      <c r="AP54" s="183" t="s">
        <v>839</v>
      </c>
      <c r="AQ54" s="190">
        <v>42735</v>
      </c>
      <c r="AR54" s="186" t="s">
        <v>780</v>
      </c>
    </row>
    <row r="55" spans="2:44" ht="72.75" thickBot="1">
      <c r="B55" s="292" t="s">
        <v>878</v>
      </c>
      <c r="C55" s="251">
        <v>40</v>
      </c>
      <c r="D55" s="207" t="s">
        <v>47</v>
      </c>
      <c r="E55" s="207" t="s">
        <v>48</v>
      </c>
      <c r="F55" s="252" t="s">
        <v>49</v>
      </c>
      <c r="G55" s="208" t="s">
        <v>781</v>
      </c>
      <c r="H55" s="209" t="s">
        <v>782</v>
      </c>
      <c r="I55" s="209" t="s">
        <v>841</v>
      </c>
      <c r="J55" s="256" t="s">
        <v>81</v>
      </c>
      <c r="K55" s="245" t="str">
        <f t="shared" si="108"/>
        <v>impactoco</v>
      </c>
      <c r="L55" s="210" t="s">
        <v>74</v>
      </c>
      <c r="M55" s="212" t="str">
        <f t="shared" si="92"/>
        <v>1</v>
      </c>
      <c r="N55" s="211" t="s">
        <v>82</v>
      </c>
      <c r="O55" s="212" t="str">
        <f t="shared" si="109"/>
        <v>5</v>
      </c>
      <c r="P55" s="213">
        <f t="shared" si="110"/>
        <v>5</v>
      </c>
      <c r="Q55" s="214" t="str">
        <f t="shared" si="111"/>
        <v>RIESGO MODERADO</v>
      </c>
      <c r="R55" s="438"/>
      <c r="S55" s="439"/>
      <c r="T55" s="211" t="s">
        <v>56</v>
      </c>
      <c r="U55" s="215">
        <f t="shared" si="112"/>
        <v>0</v>
      </c>
      <c r="V55" s="211" t="s">
        <v>56</v>
      </c>
      <c r="W55" s="215">
        <f t="shared" si="113"/>
        <v>0</v>
      </c>
      <c r="X55" s="211" t="s">
        <v>56</v>
      </c>
      <c r="Y55" s="216">
        <f t="shared" si="114"/>
        <v>0</v>
      </c>
      <c r="Z55" s="211" t="s">
        <v>56</v>
      </c>
      <c r="AA55" s="215">
        <f t="shared" si="115"/>
        <v>0</v>
      </c>
      <c r="AB55" s="211" t="s">
        <v>56</v>
      </c>
      <c r="AC55" s="216">
        <f t="shared" si="116"/>
        <v>0</v>
      </c>
      <c r="AD55" s="211" t="s">
        <v>56</v>
      </c>
      <c r="AE55" s="215">
        <f t="shared" si="117"/>
        <v>0</v>
      </c>
      <c r="AF55" s="286">
        <f t="shared" si="118"/>
        <v>0</v>
      </c>
      <c r="AG55" s="225" t="str">
        <f t="shared" si="119"/>
        <v>0</v>
      </c>
      <c r="AH55" s="211" t="s">
        <v>74</v>
      </c>
      <c r="AI55" s="212" t="str">
        <f t="shared" si="103"/>
        <v>1</v>
      </c>
      <c r="AJ55" s="211" t="s">
        <v>82</v>
      </c>
      <c r="AK55" s="212" t="str">
        <f t="shared" si="120"/>
        <v>5</v>
      </c>
      <c r="AL55" s="213">
        <f t="shared" si="105"/>
        <v>5</v>
      </c>
      <c r="AM55" s="213" t="str">
        <f t="shared" si="121"/>
        <v>RIESGO MODERADO</v>
      </c>
      <c r="AN55" s="214" t="str">
        <f t="shared" si="122"/>
        <v>REDUCIR EL RIESGO</v>
      </c>
      <c r="AO55" s="218" t="s">
        <v>784</v>
      </c>
      <c r="AP55" s="219" t="s">
        <v>785</v>
      </c>
      <c r="AQ55" s="220">
        <v>42735</v>
      </c>
      <c r="AR55" s="229"/>
    </row>
    <row r="56" spans="2:44" ht="144">
      <c r="B56" s="290" t="s">
        <v>660</v>
      </c>
      <c r="C56" s="247">
        <v>44</v>
      </c>
      <c r="D56" s="157" t="s">
        <v>47</v>
      </c>
      <c r="E56" s="157" t="s">
        <v>48</v>
      </c>
      <c r="F56" s="248" t="s">
        <v>85</v>
      </c>
      <c r="G56" s="158" t="s">
        <v>564</v>
      </c>
      <c r="H56" s="159" t="s">
        <v>565</v>
      </c>
      <c r="I56" s="159" t="s">
        <v>566</v>
      </c>
      <c r="J56" s="254" t="s">
        <v>51</v>
      </c>
      <c r="K56" s="243" t="str">
        <f>IF(J56="corrupción","impactoco","impacto")</f>
        <v>impacto</v>
      </c>
      <c r="L56" s="160" t="s">
        <v>65</v>
      </c>
      <c r="M56" s="162" t="str">
        <f t="shared" si="92"/>
        <v>4</v>
      </c>
      <c r="N56" s="161" t="s">
        <v>83</v>
      </c>
      <c r="O56" s="162" t="str">
        <f>IF(N56="INSIGNIFICANTE","1",IF(N56="MENOR","2",IF(N56="MODERADO","3",IF(N56="MAYOR","4",IF(N56="CATASTRÓFICO","5","")))))</f>
        <v>3</v>
      </c>
      <c r="P56" s="163">
        <f>IF(M56="","",M56*O56)</f>
        <v>12</v>
      </c>
      <c r="Q56" s="164" t="str">
        <f>IF(P56="","",IF(P56&gt;=15,"RIESGO EXTREMO",IF(P56&gt;=7,"RIESGO ALTO",IF(P56&gt;=4,"RIESGO MODERADO",IF(P56&gt;=1,"RIESGO BAJO","")))))</f>
        <v>RIESGO ALTO</v>
      </c>
      <c r="R56" s="434" t="s">
        <v>567</v>
      </c>
      <c r="S56" s="435"/>
      <c r="T56" s="161" t="s">
        <v>55</v>
      </c>
      <c r="U56" s="165">
        <f>IF(T56="SI",15,0)</f>
        <v>15</v>
      </c>
      <c r="V56" s="161" t="s">
        <v>55</v>
      </c>
      <c r="W56" s="165">
        <f>IF(V56="SI",5,0)</f>
        <v>5</v>
      </c>
      <c r="X56" s="161" t="s">
        <v>55</v>
      </c>
      <c r="Y56" s="166">
        <f>IF(X56="SI",25,0)</f>
        <v>25</v>
      </c>
      <c r="Z56" s="161" t="s">
        <v>55</v>
      </c>
      <c r="AA56" s="165">
        <f>IF(Z56="SI",15,0)</f>
        <v>15</v>
      </c>
      <c r="AB56" s="161" t="s">
        <v>55</v>
      </c>
      <c r="AC56" s="166">
        <f>IF(AB56="SI",10,0)</f>
        <v>10</v>
      </c>
      <c r="AD56" s="161" t="s">
        <v>55</v>
      </c>
      <c r="AE56" s="165">
        <f>IF(AD56="SI",30,0)</f>
        <v>30</v>
      </c>
      <c r="AF56" s="167">
        <f>U56+W56+Y56+AA56+AC56+AE56</f>
        <v>100</v>
      </c>
      <c r="AG56" s="163" t="str">
        <f>IF(AF56="","",IF(AF56="","",IF(AF56&gt;76,"2",IF(AF56&gt;=51,"1",IF(AF56&gt;=0,"0","")))))</f>
        <v>2</v>
      </c>
      <c r="AH56" s="161" t="s">
        <v>73</v>
      </c>
      <c r="AI56" s="162" t="str">
        <f t="shared" si="103"/>
        <v>2</v>
      </c>
      <c r="AJ56" s="161" t="s">
        <v>83</v>
      </c>
      <c r="AK56" s="162" t="str">
        <f>IF(AJ56="INSIGNIFICANTE","1",IF(AJ56="MENOR","2",IF(AJ56="MODERADO","3",IF(AJ56="MAYOR","4",IF(AJ56="CATASTRÓFICO","5","")))))</f>
        <v>3</v>
      </c>
      <c r="AL56" s="163">
        <f t="shared" si="105"/>
        <v>6</v>
      </c>
      <c r="AM56" s="163" t="str">
        <f>IF(AL56="","",IF(AL56&gt;=15,"RIESGO EXTREMO",IF(AL56&gt;=7,"RIESGO ALTO",IF(AL56&gt;=4,"RIESGO MODERADO",IF(AL56&gt;=1,"RIESGO BAJO","")))))</f>
        <v>RIESGO MODERADO</v>
      </c>
      <c r="AN56" s="164" t="str">
        <f>IF(AM56="","",IF(AM56="RIESGO EXTREMO","COMPARTIR O TRANSFERIR EL RIESGO",IF(AM56="RIESGO ALTO","EVITAR EL RIESGO",IF(AM56="RIESGO MODERADO","REDUCIR EL RIESGO",IF(AM56="RIESGO BAJO","ASUMIR","")))))</f>
        <v>REDUCIR EL RIESGO</v>
      </c>
      <c r="AO56" s="258" t="s">
        <v>568</v>
      </c>
      <c r="AP56" s="169" t="s">
        <v>569</v>
      </c>
      <c r="AQ56" s="169" t="s">
        <v>570</v>
      </c>
      <c r="AR56" s="170" t="s">
        <v>571</v>
      </c>
    </row>
    <row r="57" spans="2:44" ht="144">
      <c r="B57" s="291" t="s">
        <v>660</v>
      </c>
      <c r="C57" s="249">
        <v>45</v>
      </c>
      <c r="D57" s="171" t="s">
        <v>47</v>
      </c>
      <c r="E57" s="171" t="s">
        <v>114</v>
      </c>
      <c r="F57" s="250" t="s">
        <v>572</v>
      </c>
      <c r="G57" s="172" t="s">
        <v>573</v>
      </c>
      <c r="H57" s="173" t="s">
        <v>574</v>
      </c>
      <c r="I57" s="173" t="s">
        <v>575</v>
      </c>
      <c r="J57" s="255" t="s">
        <v>116</v>
      </c>
      <c r="K57" s="244" t="str">
        <f t="shared" ref="K57:K59" si="123">IF(J57="corrupción","impactoco","impacto")</f>
        <v>impacto</v>
      </c>
      <c r="L57" s="174" t="s">
        <v>65</v>
      </c>
      <c r="M57" s="176" t="str">
        <f t="shared" si="92"/>
        <v>4</v>
      </c>
      <c r="N57" s="175" t="s">
        <v>53</v>
      </c>
      <c r="O57" s="176" t="str">
        <f t="shared" ref="O57:O59" si="124">IF(N57="INSIGNIFICANTE","1",IF(N57="MENOR","2",IF(N57="MODERADO","3",IF(N57="MAYOR","4",IF(N57="CATASTRÓFICO","5","")))))</f>
        <v>4</v>
      </c>
      <c r="P57" s="177">
        <f t="shared" ref="P57:P59" si="125">IF(M57="","",M57*O57)</f>
        <v>16</v>
      </c>
      <c r="Q57" s="178" t="str">
        <f t="shared" ref="Q57:Q59" si="126">IF(P57="","",IF(P57&gt;=15,"RIESGO EXTREMO",IF(P57&gt;=7,"RIESGO ALTO",IF(P57&gt;=4,"RIESGO MODERADO",IF(P57&gt;=1,"RIESGO BAJO","")))))</f>
        <v>RIESGO EXTREMO</v>
      </c>
      <c r="R57" s="436" t="s">
        <v>576</v>
      </c>
      <c r="S57" s="437"/>
      <c r="T57" s="175" t="s">
        <v>55</v>
      </c>
      <c r="U57" s="179">
        <f t="shared" ref="U57:U59" si="127">IF(T57="SI",15,0)</f>
        <v>15</v>
      </c>
      <c r="V57" s="175" t="s">
        <v>55</v>
      </c>
      <c r="W57" s="179">
        <f t="shared" ref="W57:W59" si="128">IF(V57="SI",5,0)</f>
        <v>5</v>
      </c>
      <c r="X57" s="175" t="s">
        <v>55</v>
      </c>
      <c r="Y57" s="180">
        <f t="shared" ref="Y57:Y59" si="129">IF(X57="SI",25,0)</f>
        <v>25</v>
      </c>
      <c r="Z57" s="175" t="s">
        <v>55</v>
      </c>
      <c r="AA57" s="179">
        <f t="shared" ref="AA57:AA59" si="130">IF(Z57="SI",15,0)</f>
        <v>15</v>
      </c>
      <c r="AB57" s="175" t="s">
        <v>55</v>
      </c>
      <c r="AC57" s="180">
        <f t="shared" ref="AC57:AC59" si="131">IF(AB57="SI",10,0)</f>
        <v>10</v>
      </c>
      <c r="AD57" s="175" t="s">
        <v>55</v>
      </c>
      <c r="AE57" s="179">
        <f t="shared" ref="AE57:AE59" si="132">IF(AD57="SI",30,0)</f>
        <v>30</v>
      </c>
      <c r="AF57" s="181">
        <f t="shared" ref="AF57:AF59" si="133">U57+W57+Y57+AA57+AC57+AE57</f>
        <v>100</v>
      </c>
      <c r="AG57" s="224" t="str">
        <f t="shared" ref="AG57:AG59" si="134">IF(AF57="","",IF(AF57="","",IF(AF57&gt;76,"2",IF(AF57&gt;=51,"1",IF(AF57&gt;=0,"0","")))))</f>
        <v>2</v>
      </c>
      <c r="AH57" s="175" t="s">
        <v>73</v>
      </c>
      <c r="AI57" s="176" t="str">
        <f t="shared" si="103"/>
        <v>2</v>
      </c>
      <c r="AJ57" s="175" t="s">
        <v>53</v>
      </c>
      <c r="AK57" s="176" t="str">
        <f t="shared" ref="AK57:AK59" si="135">IF(AJ57="INSIGNIFICANTE","1",IF(AJ57="MENOR","2",IF(AJ57="MODERADO","3",IF(AJ57="MAYOR","4",IF(AJ57="CATASTRÓFICO","5","")))))</f>
        <v>4</v>
      </c>
      <c r="AL57" s="177">
        <f t="shared" si="105"/>
        <v>8</v>
      </c>
      <c r="AM57" s="177" t="str">
        <f t="shared" ref="AM57:AM59" si="136">IF(AL57="","",IF(AL57&gt;=15,"RIESGO EXTREMO",IF(AL57&gt;=7,"RIESGO ALTO",IF(AL57&gt;=4,"RIESGO MODERADO",IF(AL57&gt;=1,"RIESGO BAJO","")))))</f>
        <v>RIESGO ALTO</v>
      </c>
      <c r="AN57" s="178" t="str">
        <f t="shared" ref="AN57:AN59" si="137">IF(AM57="","",IF(AM57="RIESGO EXTREMO","COMPARTIR O TRANSFERIR EL RIESGO",IF(AM57="RIESGO ALTO","EVITAR EL RIESGO",IF(AM57="RIESGO MODERADO","REDUCIR EL RIESGO",IF(AM57="RIESGO BAJO","ASUMIR","")))))</f>
        <v>EVITAR EL RIESGO</v>
      </c>
      <c r="AO57" s="187" t="s">
        <v>577</v>
      </c>
      <c r="AP57" s="183" t="s">
        <v>569</v>
      </c>
      <c r="AQ57" s="183" t="s">
        <v>570</v>
      </c>
      <c r="AR57" s="186" t="s">
        <v>578</v>
      </c>
    </row>
    <row r="58" spans="2:44" ht="108">
      <c r="B58" s="291" t="s">
        <v>660</v>
      </c>
      <c r="C58" s="249">
        <v>46</v>
      </c>
      <c r="D58" s="171" t="s">
        <v>47</v>
      </c>
      <c r="E58" s="171" t="s">
        <v>118</v>
      </c>
      <c r="F58" s="250" t="s">
        <v>167</v>
      </c>
      <c r="G58" s="185" t="s">
        <v>579</v>
      </c>
      <c r="H58" s="173" t="s">
        <v>580</v>
      </c>
      <c r="I58" s="173" t="s">
        <v>581</v>
      </c>
      <c r="J58" s="255" t="s">
        <v>51</v>
      </c>
      <c r="K58" s="244" t="str">
        <f t="shared" si="123"/>
        <v>impacto</v>
      </c>
      <c r="L58" s="174" t="s">
        <v>65</v>
      </c>
      <c r="M58" s="176" t="str">
        <f t="shared" si="92"/>
        <v>4</v>
      </c>
      <c r="N58" s="175" t="s">
        <v>53</v>
      </c>
      <c r="O58" s="176" t="str">
        <f t="shared" si="124"/>
        <v>4</v>
      </c>
      <c r="P58" s="177">
        <f t="shared" si="125"/>
        <v>16</v>
      </c>
      <c r="Q58" s="178" t="str">
        <f t="shared" si="126"/>
        <v>RIESGO EXTREMO</v>
      </c>
      <c r="R58" s="436" t="s">
        <v>189</v>
      </c>
      <c r="S58" s="437"/>
      <c r="T58" s="175"/>
      <c r="U58" s="179">
        <f t="shared" si="127"/>
        <v>0</v>
      </c>
      <c r="V58" s="175"/>
      <c r="W58" s="179">
        <f t="shared" si="128"/>
        <v>0</v>
      </c>
      <c r="X58" s="175"/>
      <c r="Y58" s="180">
        <f t="shared" si="129"/>
        <v>0</v>
      </c>
      <c r="Z58" s="175"/>
      <c r="AA58" s="179">
        <f t="shared" si="130"/>
        <v>0</v>
      </c>
      <c r="AB58" s="175"/>
      <c r="AC58" s="180">
        <f t="shared" si="131"/>
        <v>0</v>
      </c>
      <c r="AD58" s="175"/>
      <c r="AE58" s="179">
        <f t="shared" si="132"/>
        <v>0</v>
      </c>
      <c r="AF58" s="181">
        <f t="shared" si="133"/>
        <v>0</v>
      </c>
      <c r="AG58" s="224" t="str">
        <f t="shared" si="134"/>
        <v>0</v>
      </c>
      <c r="AH58" s="175" t="s">
        <v>65</v>
      </c>
      <c r="AI58" s="176" t="str">
        <f t="shared" si="103"/>
        <v>4</v>
      </c>
      <c r="AJ58" s="175" t="s">
        <v>53</v>
      </c>
      <c r="AK58" s="176" t="str">
        <f t="shared" si="135"/>
        <v>4</v>
      </c>
      <c r="AL58" s="177">
        <f t="shared" si="105"/>
        <v>16</v>
      </c>
      <c r="AM58" s="177" t="str">
        <f t="shared" si="136"/>
        <v>RIESGO EXTREMO</v>
      </c>
      <c r="AN58" s="178" t="str">
        <f t="shared" si="137"/>
        <v>COMPARTIR O TRANSFERIR EL RIESGO</v>
      </c>
      <c r="AO58" s="187" t="s">
        <v>582</v>
      </c>
      <c r="AP58" s="183" t="s">
        <v>569</v>
      </c>
      <c r="AQ58" s="183" t="s">
        <v>570</v>
      </c>
      <c r="AR58" s="186" t="s">
        <v>583</v>
      </c>
    </row>
    <row r="59" spans="2:44" ht="108.75" thickBot="1">
      <c r="B59" s="292" t="s">
        <v>660</v>
      </c>
      <c r="C59" s="251">
        <v>47</v>
      </c>
      <c r="D59" s="207" t="s">
        <v>47</v>
      </c>
      <c r="E59" s="207" t="s">
        <v>60</v>
      </c>
      <c r="F59" s="252" t="s">
        <v>61</v>
      </c>
      <c r="G59" s="208" t="s">
        <v>584</v>
      </c>
      <c r="H59" s="209" t="s">
        <v>585</v>
      </c>
      <c r="I59" s="209" t="s">
        <v>586</v>
      </c>
      <c r="J59" s="256" t="s">
        <v>64</v>
      </c>
      <c r="K59" s="245" t="str">
        <f t="shared" si="123"/>
        <v>impacto</v>
      </c>
      <c r="L59" s="210" t="s">
        <v>65</v>
      </c>
      <c r="M59" s="212" t="str">
        <f t="shared" si="92"/>
        <v>4</v>
      </c>
      <c r="N59" s="211" t="s">
        <v>53</v>
      </c>
      <c r="O59" s="212" t="str">
        <f t="shared" si="124"/>
        <v>4</v>
      </c>
      <c r="P59" s="213">
        <f t="shared" si="125"/>
        <v>16</v>
      </c>
      <c r="Q59" s="214" t="str">
        <f t="shared" si="126"/>
        <v>RIESGO EXTREMO</v>
      </c>
      <c r="R59" s="438" t="s">
        <v>189</v>
      </c>
      <c r="S59" s="439"/>
      <c r="T59" s="211"/>
      <c r="U59" s="215">
        <f t="shared" si="127"/>
        <v>0</v>
      </c>
      <c r="V59" s="211"/>
      <c r="W59" s="215">
        <f t="shared" si="128"/>
        <v>0</v>
      </c>
      <c r="X59" s="211"/>
      <c r="Y59" s="216">
        <f t="shared" si="129"/>
        <v>0</v>
      </c>
      <c r="Z59" s="211"/>
      <c r="AA59" s="215">
        <f t="shared" si="130"/>
        <v>0</v>
      </c>
      <c r="AB59" s="211"/>
      <c r="AC59" s="216">
        <f t="shared" si="131"/>
        <v>0</v>
      </c>
      <c r="AD59" s="211"/>
      <c r="AE59" s="215">
        <f t="shared" si="132"/>
        <v>0</v>
      </c>
      <c r="AF59" s="217">
        <f t="shared" si="133"/>
        <v>0</v>
      </c>
      <c r="AG59" s="225" t="str">
        <f t="shared" si="134"/>
        <v>0</v>
      </c>
      <c r="AH59" s="211" t="s">
        <v>65</v>
      </c>
      <c r="AI59" s="212" t="str">
        <f t="shared" si="103"/>
        <v>4</v>
      </c>
      <c r="AJ59" s="211" t="s">
        <v>53</v>
      </c>
      <c r="AK59" s="212" t="str">
        <f t="shared" si="135"/>
        <v>4</v>
      </c>
      <c r="AL59" s="213">
        <f t="shared" si="105"/>
        <v>16</v>
      </c>
      <c r="AM59" s="213" t="str">
        <f t="shared" si="136"/>
        <v>RIESGO EXTREMO</v>
      </c>
      <c r="AN59" s="214" t="str">
        <f t="shared" si="137"/>
        <v>COMPARTIR O TRANSFERIR EL RIESGO</v>
      </c>
      <c r="AO59" s="218" t="s">
        <v>587</v>
      </c>
      <c r="AP59" s="219" t="s">
        <v>569</v>
      </c>
      <c r="AQ59" s="219" t="s">
        <v>570</v>
      </c>
      <c r="AR59" s="229" t="s">
        <v>588</v>
      </c>
    </row>
    <row r="60" spans="2:44" ht="108">
      <c r="B60" s="290" t="s">
        <v>758</v>
      </c>
      <c r="C60" s="247">
        <v>48</v>
      </c>
      <c r="D60" s="157" t="s">
        <v>47</v>
      </c>
      <c r="E60" s="157" t="s">
        <v>60</v>
      </c>
      <c r="F60" s="248" t="s">
        <v>526</v>
      </c>
      <c r="G60" s="158" t="s">
        <v>527</v>
      </c>
      <c r="H60" s="159" t="s">
        <v>528</v>
      </c>
      <c r="I60" s="159" t="s">
        <v>842</v>
      </c>
      <c r="J60" s="254" t="s">
        <v>51</v>
      </c>
      <c r="K60" s="243" t="str">
        <f>IF(J60="corrupción","impactoco","impacto")</f>
        <v>impacto</v>
      </c>
      <c r="L60" s="160" t="s">
        <v>65</v>
      </c>
      <c r="M60" s="162" t="str">
        <f t="shared" si="92"/>
        <v>4</v>
      </c>
      <c r="N60" s="161" t="s">
        <v>135</v>
      </c>
      <c r="O60" s="162" t="str">
        <f>IF(N60="INSIGNIFICANTE","1",IF(N60="MENOR","2",IF(N60="MODERADO","3",IF(N60="MAYOR","4",IF(N60="CATASTRÓFICO","5","")))))</f>
        <v>1</v>
      </c>
      <c r="P60" s="163">
        <f>IF(M60="","",M60*O60)</f>
        <v>4</v>
      </c>
      <c r="Q60" s="164" t="str">
        <f>IF(P60="","",IF(P60&gt;=15,"RIESGO EXTREMO",IF(P60&gt;=7,"RIESGO ALTO",IF(P60&gt;=4,"RIESGO MODERADO",IF(P60&gt;=1,"RIESGO BAJO","")))))</f>
        <v>RIESGO MODERADO</v>
      </c>
      <c r="R60" s="434" t="s">
        <v>843</v>
      </c>
      <c r="S60" s="435"/>
      <c r="T60" s="161" t="s">
        <v>55</v>
      </c>
      <c r="U60" s="165">
        <f>IF(T60="SI",15,0)</f>
        <v>15</v>
      </c>
      <c r="V60" s="161" t="s">
        <v>55</v>
      </c>
      <c r="W60" s="165">
        <f>IF(V60="SI",5,0)</f>
        <v>5</v>
      </c>
      <c r="X60" s="161" t="s">
        <v>55</v>
      </c>
      <c r="Y60" s="166">
        <f>IF(X60="SI",25,0)</f>
        <v>25</v>
      </c>
      <c r="Z60" s="161" t="s">
        <v>56</v>
      </c>
      <c r="AA60" s="165">
        <f>IF(Z60="SI",15,0)</f>
        <v>0</v>
      </c>
      <c r="AB60" s="161" t="s">
        <v>56</v>
      </c>
      <c r="AC60" s="166">
        <f>IF(AB60="SI",10,0)</f>
        <v>0</v>
      </c>
      <c r="AD60" s="161" t="s">
        <v>55</v>
      </c>
      <c r="AE60" s="165">
        <f>IF(AD60="SI",30,0)</f>
        <v>30</v>
      </c>
      <c r="AF60" s="167">
        <f>U60+W60+Y60+AA60+AC60+AE60</f>
        <v>75</v>
      </c>
      <c r="AG60" s="163" t="str">
        <f>IF(AF60="","",IF(AF60="","",IF(AF60&gt;76,"2",IF(AF60&gt;=51,"1",IF(AF60&gt;=0,"0","")))))</f>
        <v>1</v>
      </c>
      <c r="AH60" s="161" t="s">
        <v>131</v>
      </c>
      <c r="AI60" s="162" t="str">
        <f t="shared" si="103"/>
        <v>3</v>
      </c>
      <c r="AJ60" s="161" t="s">
        <v>135</v>
      </c>
      <c r="AK60" s="162" t="str">
        <f>IF(AJ60="INSIGNIFICANTE","1",IF(AJ60="MENOR","2",IF(AJ60="MODERADO","3",IF(AJ60="MAYOR","4",IF(AJ60="CATASTRÓFICO","5","")))))</f>
        <v>1</v>
      </c>
      <c r="AL60" s="163">
        <f t="shared" si="105"/>
        <v>3</v>
      </c>
      <c r="AM60" s="163" t="str">
        <f>IF(AL60="","",IF(AL60&gt;=15,"RIESGO EXTREMO",IF(AL60&gt;=7,"RIESGO ALTO",IF(AL60&gt;=4,"RIESGO MODERADO",IF(AL60&gt;=1,"RIESGO BAJO","")))))</f>
        <v>RIESGO BAJO</v>
      </c>
      <c r="AN60" s="164" t="str">
        <f>IF(AM60="","",IF(AM60="RIESGO EXTREMO","COMPARTIR O TRANSFERIR EL RIESGO",IF(AM60="RIESGO ALTO","EVITAR EL RIESGO",IF(AM60="RIESGO MODERADO","REDUCIR EL RIESGO",IF(AM60="RIESGO BAJO","ASUMIR","")))))</f>
        <v>ASUMIR</v>
      </c>
      <c r="AO60" s="258" t="s">
        <v>531</v>
      </c>
      <c r="AP60" s="169" t="s">
        <v>532</v>
      </c>
      <c r="AQ60" s="228">
        <v>42735</v>
      </c>
      <c r="AR60" s="170" t="s">
        <v>533</v>
      </c>
    </row>
    <row r="61" spans="2:44" ht="54">
      <c r="B61" s="291" t="s">
        <v>758</v>
      </c>
      <c r="C61" s="249">
        <v>49</v>
      </c>
      <c r="D61" s="171" t="s">
        <v>47</v>
      </c>
      <c r="E61" s="171" t="s">
        <v>60</v>
      </c>
      <c r="F61" s="250" t="s">
        <v>526</v>
      </c>
      <c r="G61" s="172" t="s">
        <v>534</v>
      </c>
      <c r="H61" s="173" t="s">
        <v>535</v>
      </c>
      <c r="I61" s="173" t="s">
        <v>844</v>
      </c>
      <c r="J61" s="255" t="s">
        <v>51</v>
      </c>
      <c r="K61" s="244" t="str">
        <f t="shared" ref="K61:K65" si="138">IF(J61="corrupción","impactoco","impacto")</f>
        <v>impacto</v>
      </c>
      <c r="L61" s="174" t="s">
        <v>65</v>
      </c>
      <c r="M61" s="176" t="str">
        <f t="shared" si="92"/>
        <v>4</v>
      </c>
      <c r="N61" s="175" t="s">
        <v>137</v>
      </c>
      <c r="O61" s="176" t="str">
        <f t="shared" ref="O61:O65" si="139">IF(N61="INSIGNIFICANTE","1",IF(N61="MENOR","2",IF(N61="MODERADO","3",IF(N61="MAYOR","4",IF(N61="CATASTRÓFICO","5","")))))</f>
        <v>2</v>
      </c>
      <c r="P61" s="177">
        <f t="shared" ref="P61:P65" si="140">IF(M61="","",M61*O61)</f>
        <v>8</v>
      </c>
      <c r="Q61" s="178" t="str">
        <f t="shared" ref="Q61:Q65" si="141">IF(P61="","",IF(P61&gt;=15,"RIESGO EXTREMO",IF(P61&gt;=7,"RIESGO ALTO",IF(P61&gt;=4,"RIESGO MODERADO",IF(P61&gt;=1,"RIESGO BAJO","")))))</f>
        <v>RIESGO ALTO</v>
      </c>
      <c r="R61" s="436" t="s">
        <v>537</v>
      </c>
      <c r="S61" s="437"/>
      <c r="T61" s="175" t="s">
        <v>55</v>
      </c>
      <c r="U61" s="179">
        <f t="shared" ref="U61:U65" si="142">IF(T61="SI",15,0)</f>
        <v>15</v>
      </c>
      <c r="V61" s="175" t="s">
        <v>55</v>
      </c>
      <c r="W61" s="179">
        <f t="shared" ref="W61:W65" si="143">IF(V61="SI",5,0)</f>
        <v>5</v>
      </c>
      <c r="X61" s="175" t="s">
        <v>55</v>
      </c>
      <c r="Y61" s="180">
        <f t="shared" ref="Y61:Y65" si="144">IF(X61="SI",25,0)</f>
        <v>25</v>
      </c>
      <c r="Z61" s="175" t="s">
        <v>56</v>
      </c>
      <c r="AA61" s="179">
        <f t="shared" ref="AA61:AA65" si="145">IF(Z61="SI",15,0)</f>
        <v>0</v>
      </c>
      <c r="AB61" s="175" t="s">
        <v>56</v>
      </c>
      <c r="AC61" s="180">
        <f t="shared" ref="AC61:AC65" si="146">IF(AB61="SI",10,0)</f>
        <v>0</v>
      </c>
      <c r="AD61" s="175" t="s">
        <v>56</v>
      </c>
      <c r="AE61" s="179">
        <f t="shared" ref="AE61:AE65" si="147">IF(AD61="SI",30,0)</f>
        <v>0</v>
      </c>
      <c r="AF61" s="181">
        <f t="shared" ref="AF61:AF65" si="148">U61+W61+Y61+AA61+AC61+AE61</f>
        <v>45</v>
      </c>
      <c r="AG61" s="224" t="str">
        <f t="shared" ref="AG61:AG65" si="149">IF(AF61="","",IF(AF61="","",IF(AF61&gt;76,"2",IF(AF61&gt;=51,"1",IF(AF61&gt;=0,"0","")))))</f>
        <v>0</v>
      </c>
      <c r="AH61" s="175" t="s">
        <v>65</v>
      </c>
      <c r="AI61" s="176" t="str">
        <f t="shared" si="103"/>
        <v>4</v>
      </c>
      <c r="AJ61" s="175" t="s">
        <v>137</v>
      </c>
      <c r="AK61" s="176" t="str">
        <f t="shared" ref="AK61:AK65" si="150">IF(AJ61="INSIGNIFICANTE","1",IF(AJ61="MENOR","2",IF(AJ61="MODERADO","3",IF(AJ61="MAYOR","4",IF(AJ61="CATASTRÓFICO","5","")))))</f>
        <v>2</v>
      </c>
      <c r="AL61" s="177">
        <f t="shared" si="105"/>
        <v>8</v>
      </c>
      <c r="AM61" s="177" t="str">
        <f t="shared" ref="AM61:AM65" si="151">IF(AL61="","",IF(AL61&gt;=15,"RIESGO EXTREMO",IF(AL61&gt;=7,"RIESGO ALTO",IF(AL61&gt;=4,"RIESGO MODERADO",IF(AL61&gt;=1,"RIESGO BAJO","")))))</f>
        <v>RIESGO ALTO</v>
      </c>
      <c r="AN61" s="178" t="str">
        <f t="shared" ref="AN61:AN65" si="152">IF(AM61="","",IF(AM61="RIESGO EXTREMO","COMPARTIR O TRANSFERIR EL RIESGO",IF(AM61="RIESGO ALTO","EVITAR EL RIESGO",IF(AM61="RIESGO MODERADO","REDUCIR EL RIESGO",IF(AM61="RIESGO BAJO","ASUMIR","")))))</f>
        <v>EVITAR EL RIESGO</v>
      </c>
      <c r="AO61" s="187" t="s">
        <v>538</v>
      </c>
      <c r="AP61" s="183" t="s">
        <v>532</v>
      </c>
      <c r="AQ61" s="190" t="s">
        <v>539</v>
      </c>
      <c r="AR61" s="186" t="s">
        <v>533</v>
      </c>
    </row>
    <row r="62" spans="2:44" ht="72">
      <c r="B62" s="291" t="s">
        <v>758</v>
      </c>
      <c r="C62" s="249">
        <v>50</v>
      </c>
      <c r="D62" s="171" t="s">
        <v>47</v>
      </c>
      <c r="E62" s="171" t="s">
        <v>60</v>
      </c>
      <c r="F62" s="250" t="s">
        <v>540</v>
      </c>
      <c r="G62" s="185" t="s">
        <v>541</v>
      </c>
      <c r="H62" s="173" t="s">
        <v>845</v>
      </c>
      <c r="I62" s="173" t="s">
        <v>543</v>
      </c>
      <c r="J62" s="255" t="s">
        <v>87</v>
      </c>
      <c r="K62" s="244" t="str">
        <f t="shared" si="138"/>
        <v>impacto</v>
      </c>
      <c r="L62" s="174" t="s">
        <v>65</v>
      </c>
      <c r="M62" s="176" t="str">
        <f t="shared" si="92"/>
        <v>4</v>
      </c>
      <c r="N62" s="175" t="s">
        <v>53</v>
      </c>
      <c r="O62" s="176" t="str">
        <f t="shared" si="139"/>
        <v>4</v>
      </c>
      <c r="P62" s="177">
        <f t="shared" si="140"/>
        <v>16</v>
      </c>
      <c r="Q62" s="178" t="str">
        <f t="shared" si="141"/>
        <v>RIESGO EXTREMO</v>
      </c>
      <c r="R62" s="436" t="s">
        <v>377</v>
      </c>
      <c r="S62" s="437"/>
      <c r="T62" s="175" t="s">
        <v>56</v>
      </c>
      <c r="U62" s="179">
        <f t="shared" si="142"/>
        <v>0</v>
      </c>
      <c r="V62" s="175" t="s">
        <v>56</v>
      </c>
      <c r="W62" s="179">
        <f t="shared" si="143"/>
        <v>0</v>
      </c>
      <c r="X62" s="175" t="s">
        <v>56</v>
      </c>
      <c r="Y62" s="180">
        <f t="shared" si="144"/>
        <v>0</v>
      </c>
      <c r="Z62" s="175" t="s">
        <v>56</v>
      </c>
      <c r="AA62" s="179">
        <f t="shared" si="145"/>
        <v>0</v>
      </c>
      <c r="AB62" s="175" t="s">
        <v>56</v>
      </c>
      <c r="AC62" s="180">
        <f t="shared" si="146"/>
        <v>0</v>
      </c>
      <c r="AD62" s="175" t="s">
        <v>56</v>
      </c>
      <c r="AE62" s="179">
        <f t="shared" si="147"/>
        <v>0</v>
      </c>
      <c r="AF62" s="181">
        <f t="shared" si="148"/>
        <v>0</v>
      </c>
      <c r="AG62" s="224" t="str">
        <f t="shared" si="149"/>
        <v>0</v>
      </c>
      <c r="AH62" s="175" t="s">
        <v>65</v>
      </c>
      <c r="AI62" s="176" t="str">
        <f t="shared" si="103"/>
        <v>4</v>
      </c>
      <c r="AJ62" s="175" t="s">
        <v>53</v>
      </c>
      <c r="AK62" s="176" t="str">
        <f t="shared" si="150"/>
        <v>4</v>
      </c>
      <c r="AL62" s="177">
        <f t="shared" si="105"/>
        <v>16</v>
      </c>
      <c r="AM62" s="177" t="str">
        <f t="shared" si="151"/>
        <v>RIESGO EXTREMO</v>
      </c>
      <c r="AN62" s="178" t="str">
        <f t="shared" si="152"/>
        <v>COMPARTIR O TRANSFERIR EL RIESGO</v>
      </c>
      <c r="AO62" s="187" t="s">
        <v>544</v>
      </c>
      <c r="AP62" s="183" t="s">
        <v>532</v>
      </c>
      <c r="AQ62" s="190">
        <v>42705</v>
      </c>
      <c r="AR62" s="186" t="s">
        <v>545</v>
      </c>
    </row>
    <row r="63" spans="2:44" ht="72">
      <c r="B63" s="291" t="s">
        <v>758</v>
      </c>
      <c r="C63" s="249">
        <v>51</v>
      </c>
      <c r="D63" s="171" t="s">
        <v>47</v>
      </c>
      <c r="E63" s="171" t="s">
        <v>60</v>
      </c>
      <c r="F63" s="250" t="s">
        <v>61</v>
      </c>
      <c r="G63" s="172" t="s">
        <v>546</v>
      </c>
      <c r="H63" s="173" t="s">
        <v>547</v>
      </c>
      <c r="I63" s="173" t="s">
        <v>846</v>
      </c>
      <c r="J63" s="255" t="s">
        <v>51</v>
      </c>
      <c r="K63" s="244" t="str">
        <f t="shared" si="138"/>
        <v>impacto</v>
      </c>
      <c r="L63" s="174" t="s">
        <v>65</v>
      </c>
      <c r="M63" s="176" t="str">
        <f t="shared" si="92"/>
        <v>4</v>
      </c>
      <c r="N63" s="175" t="s">
        <v>53</v>
      </c>
      <c r="O63" s="176" t="str">
        <f t="shared" si="139"/>
        <v>4</v>
      </c>
      <c r="P63" s="177">
        <f t="shared" si="140"/>
        <v>16</v>
      </c>
      <c r="Q63" s="178" t="str">
        <f t="shared" si="141"/>
        <v>RIESGO EXTREMO</v>
      </c>
      <c r="R63" s="436" t="s">
        <v>549</v>
      </c>
      <c r="S63" s="437"/>
      <c r="T63" s="175" t="s">
        <v>55</v>
      </c>
      <c r="U63" s="179">
        <f t="shared" si="142"/>
        <v>15</v>
      </c>
      <c r="V63" s="175" t="s">
        <v>55</v>
      </c>
      <c r="W63" s="179">
        <f t="shared" si="143"/>
        <v>5</v>
      </c>
      <c r="X63" s="175" t="s">
        <v>55</v>
      </c>
      <c r="Y63" s="180">
        <f t="shared" si="144"/>
        <v>25</v>
      </c>
      <c r="Z63" s="175" t="s">
        <v>56</v>
      </c>
      <c r="AA63" s="179">
        <f t="shared" si="145"/>
        <v>0</v>
      </c>
      <c r="AB63" s="175" t="s">
        <v>56</v>
      </c>
      <c r="AC63" s="180">
        <f t="shared" si="146"/>
        <v>0</v>
      </c>
      <c r="AD63" s="175" t="s">
        <v>56</v>
      </c>
      <c r="AE63" s="179">
        <f t="shared" si="147"/>
        <v>0</v>
      </c>
      <c r="AF63" s="181">
        <f t="shared" si="148"/>
        <v>45</v>
      </c>
      <c r="AG63" s="224" t="str">
        <f t="shared" si="149"/>
        <v>0</v>
      </c>
      <c r="AH63" s="175" t="s">
        <v>65</v>
      </c>
      <c r="AI63" s="176" t="str">
        <f t="shared" si="103"/>
        <v>4</v>
      </c>
      <c r="AJ63" s="175" t="s">
        <v>53</v>
      </c>
      <c r="AK63" s="176" t="str">
        <f t="shared" si="150"/>
        <v>4</v>
      </c>
      <c r="AL63" s="177">
        <f t="shared" si="105"/>
        <v>16</v>
      </c>
      <c r="AM63" s="177" t="str">
        <f t="shared" si="151"/>
        <v>RIESGO EXTREMO</v>
      </c>
      <c r="AN63" s="178" t="str">
        <f t="shared" si="152"/>
        <v>COMPARTIR O TRANSFERIR EL RIESGO</v>
      </c>
      <c r="AO63" s="187" t="s">
        <v>550</v>
      </c>
      <c r="AP63" s="183" t="s">
        <v>532</v>
      </c>
      <c r="AQ63" s="190">
        <v>42707</v>
      </c>
      <c r="AR63" s="188" t="s">
        <v>847</v>
      </c>
    </row>
    <row r="64" spans="2:44" ht="54">
      <c r="B64" s="291" t="s">
        <v>758</v>
      </c>
      <c r="C64" s="249">
        <v>52</v>
      </c>
      <c r="D64" s="171" t="s">
        <v>47</v>
      </c>
      <c r="E64" s="171" t="s">
        <v>118</v>
      </c>
      <c r="F64" s="250" t="s">
        <v>198</v>
      </c>
      <c r="G64" s="172" t="s">
        <v>552</v>
      </c>
      <c r="H64" s="173" t="s">
        <v>553</v>
      </c>
      <c r="I64" s="173" t="s">
        <v>554</v>
      </c>
      <c r="J64" s="255" t="s">
        <v>81</v>
      </c>
      <c r="K64" s="244" t="str">
        <f t="shared" si="138"/>
        <v>impactoco</v>
      </c>
      <c r="L64" s="174" t="s">
        <v>74</v>
      </c>
      <c r="M64" s="176" t="str">
        <f t="shared" si="92"/>
        <v>1</v>
      </c>
      <c r="N64" s="175" t="s">
        <v>53</v>
      </c>
      <c r="O64" s="176" t="str">
        <f t="shared" si="139"/>
        <v>4</v>
      </c>
      <c r="P64" s="177">
        <f t="shared" si="140"/>
        <v>4</v>
      </c>
      <c r="Q64" s="178" t="str">
        <f t="shared" si="141"/>
        <v>RIESGO MODERADO</v>
      </c>
      <c r="R64" s="436" t="s">
        <v>537</v>
      </c>
      <c r="S64" s="437"/>
      <c r="T64" s="175" t="s">
        <v>55</v>
      </c>
      <c r="U64" s="179">
        <f t="shared" si="142"/>
        <v>15</v>
      </c>
      <c r="V64" s="175" t="s">
        <v>55</v>
      </c>
      <c r="W64" s="179">
        <f t="shared" si="143"/>
        <v>5</v>
      </c>
      <c r="X64" s="175" t="s">
        <v>55</v>
      </c>
      <c r="Y64" s="180">
        <f t="shared" si="144"/>
        <v>25</v>
      </c>
      <c r="Z64" s="175" t="s">
        <v>55</v>
      </c>
      <c r="AA64" s="179">
        <f t="shared" si="145"/>
        <v>15</v>
      </c>
      <c r="AB64" s="175" t="s">
        <v>55</v>
      </c>
      <c r="AC64" s="180">
        <f t="shared" si="146"/>
        <v>10</v>
      </c>
      <c r="AD64" s="175" t="s">
        <v>55</v>
      </c>
      <c r="AE64" s="179">
        <f t="shared" si="147"/>
        <v>30</v>
      </c>
      <c r="AF64" s="181">
        <f t="shared" si="148"/>
        <v>100</v>
      </c>
      <c r="AG64" s="224" t="str">
        <f t="shared" si="149"/>
        <v>2</v>
      </c>
      <c r="AH64" s="175" t="s">
        <v>74</v>
      </c>
      <c r="AI64" s="176" t="str">
        <f t="shared" si="103"/>
        <v>1</v>
      </c>
      <c r="AJ64" s="175" t="s">
        <v>137</v>
      </c>
      <c r="AK64" s="176" t="str">
        <f t="shared" si="150"/>
        <v>2</v>
      </c>
      <c r="AL64" s="177">
        <f t="shared" si="105"/>
        <v>2</v>
      </c>
      <c r="AM64" s="177" t="str">
        <f t="shared" si="151"/>
        <v>RIESGO BAJO</v>
      </c>
      <c r="AN64" s="178" t="str">
        <f t="shared" si="152"/>
        <v>ASUMIR</v>
      </c>
      <c r="AO64" s="187" t="s">
        <v>848</v>
      </c>
      <c r="AP64" s="183" t="s">
        <v>532</v>
      </c>
      <c r="AQ64" s="190">
        <v>42705</v>
      </c>
      <c r="AR64" s="189" t="s">
        <v>557</v>
      </c>
    </row>
    <row r="65" spans="2:44" ht="72.75" thickBot="1">
      <c r="B65" s="292" t="s">
        <v>758</v>
      </c>
      <c r="C65" s="251">
        <v>53</v>
      </c>
      <c r="D65" s="207" t="s">
        <v>47</v>
      </c>
      <c r="E65" s="207" t="s">
        <v>118</v>
      </c>
      <c r="F65" s="252" t="s">
        <v>198</v>
      </c>
      <c r="G65" s="208" t="s">
        <v>558</v>
      </c>
      <c r="H65" s="209" t="s">
        <v>559</v>
      </c>
      <c r="I65" s="209" t="s">
        <v>554</v>
      </c>
      <c r="J65" s="256" t="s">
        <v>81</v>
      </c>
      <c r="K65" s="245" t="str">
        <f t="shared" si="138"/>
        <v>impactoco</v>
      </c>
      <c r="L65" s="210" t="s">
        <v>73</v>
      </c>
      <c r="M65" s="212" t="str">
        <f t="shared" si="92"/>
        <v>2</v>
      </c>
      <c r="N65" s="211" t="s">
        <v>53</v>
      </c>
      <c r="O65" s="212" t="str">
        <f t="shared" si="139"/>
        <v>4</v>
      </c>
      <c r="P65" s="213">
        <f t="shared" si="140"/>
        <v>8</v>
      </c>
      <c r="Q65" s="214" t="str">
        <f t="shared" si="141"/>
        <v>RIESGO ALTO</v>
      </c>
      <c r="R65" s="438" t="s">
        <v>560</v>
      </c>
      <c r="S65" s="439"/>
      <c r="T65" s="211" t="s">
        <v>55</v>
      </c>
      <c r="U65" s="215">
        <f t="shared" si="142"/>
        <v>15</v>
      </c>
      <c r="V65" s="211" t="s">
        <v>55</v>
      </c>
      <c r="W65" s="215">
        <f t="shared" si="143"/>
        <v>5</v>
      </c>
      <c r="X65" s="211" t="s">
        <v>55</v>
      </c>
      <c r="Y65" s="216">
        <f t="shared" si="144"/>
        <v>25</v>
      </c>
      <c r="Z65" s="211" t="s">
        <v>55</v>
      </c>
      <c r="AA65" s="215">
        <f t="shared" si="145"/>
        <v>15</v>
      </c>
      <c r="AB65" s="211" t="s">
        <v>55</v>
      </c>
      <c r="AC65" s="216">
        <f t="shared" si="146"/>
        <v>10</v>
      </c>
      <c r="AD65" s="211" t="s">
        <v>55</v>
      </c>
      <c r="AE65" s="215">
        <f t="shared" si="147"/>
        <v>30</v>
      </c>
      <c r="AF65" s="217">
        <f t="shared" si="148"/>
        <v>100</v>
      </c>
      <c r="AG65" s="225" t="str">
        <f t="shared" si="149"/>
        <v>2</v>
      </c>
      <c r="AH65" s="211" t="s">
        <v>74</v>
      </c>
      <c r="AI65" s="212" t="str">
        <f t="shared" si="103"/>
        <v>1</v>
      </c>
      <c r="AJ65" s="211" t="s">
        <v>137</v>
      </c>
      <c r="AK65" s="212" t="str">
        <f t="shared" si="150"/>
        <v>2</v>
      </c>
      <c r="AL65" s="213">
        <f t="shared" si="105"/>
        <v>2</v>
      </c>
      <c r="AM65" s="213" t="str">
        <f t="shared" si="151"/>
        <v>RIESGO BAJO</v>
      </c>
      <c r="AN65" s="214" t="str">
        <f t="shared" si="152"/>
        <v>ASUMIR</v>
      </c>
      <c r="AO65" s="218" t="s">
        <v>561</v>
      </c>
      <c r="AP65" s="219" t="s">
        <v>532</v>
      </c>
      <c r="AQ65" s="220">
        <v>42705</v>
      </c>
      <c r="AR65" s="226" t="s">
        <v>562</v>
      </c>
    </row>
    <row r="66" spans="2:44" ht="180">
      <c r="B66" s="290" t="s">
        <v>759</v>
      </c>
      <c r="C66" s="247">
        <v>54</v>
      </c>
      <c r="D66" s="157" t="s">
        <v>47</v>
      </c>
      <c r="E66" s="157" t="s">
        <v>118</v>
      </c>
      <c r="F66" s="248" t="s">
        <v>167</v>
      </c>
      <c r="G66" s="158" t="s">
        <v>366</v>
      </c>
      <c r="H66" s="159" t="s">
        <v>367</v>
      </c>
      <c r="I66" s="159" t="s">
        <v>368</v>
      </c>
      <c r="J66" s="254" t="s">
        <v>116</v>
      </c>
      <c r="K66" s="243" t="str">
        <f>IF(J66="corrupción","impactoco","impacto")</f>
        <v>impacto</v>
      </c>
      <c r="L66" s="160" t="s">
        <v>73</v>
      </c>
      <c r="M66" s="162" t="str">
        <f t="shared" si="92"/>
        <v>2</v>
      </c>
      <c r="N66" s="161" t="s">
        <v>83</v>
      </c>
      <c r="O66" s="162" t="str">
        <f>IF(N66="INSIGNIFICANTE","1",IF(N66="MENOR","2",IF(N66="MODERADO","3",IF(N66="MAYOR","4",IF(N66="CATASTRÓFICO","5","")))))</f>
        <v>3</v>
      </c>
      <c r="P66" s="163">
        <f>IF(M66="","",M66*O66)</f>
        <v>6</v>
      </c>
      <c r="Q66" s="164" t="str">
        <f>IF(P66="","",IF(P66&gt;=15,"RIESGO EXTREMO",IF(P66&gt;=7,"RIESGO ALTO",IF(P66&gt;=4,"RIESGO MODERADO",IF(P66&gt;=1,"RIESGO BAJO","")))))</f>
        <v>RIESGO MODERADO</v>
      </c>
      <c r="R66" s="434" t="s">
        <v>849</v>
      </c>
      <c r="S66" s="435"/>
      <c r="T66" s="161" t="s">
        <v>56</v>
      </c>
      <c r="U66" s="165">
        <f>IF(T66="SI",15,0)</f>
        <v>0</v>
      </c>
      <c r="V66" s="161" t="s">
        <v>55</v>
      </c>
      <c r="W66" s="165">
        <f>IF(V66="SI",5,0)</f>
        <v>5</v>
      </c>
      <c r="X66" s="161" t="s">
        <v>55</v>
      </c>
      <c r="Y66" s="166">
        <f>IF(X66="SI",25,0)</f>
        <v>25</v>
      </c>
      <c r="Z66" s="161" t="s">
        <v>55</v>
      </c>
      <c r="AA66" s="165">
        <f>IF(Z66="SI",15,0)</f>
        <v>15</v>
      </c>
      <c r="AB66" s="161" t="s">
        <v>55</v>
      </c>
      <c r="AC66" s="166">
        <f>IF(AB66="SI",10,0)</f>
        <v>10</v>
      </c>
      <c r="AD66" s="161" t="s">
        <v>55</v>
      </c>
      <c r="AE66" s="165">
        <f>IF(AD66="SI",30,0)</f>
        <v>30</v>
      </c>
      <c r="AF66" s="167">
        <f>U66+W66+Y66+AA66+AC66+AE66</f>
        <v>85</v>
      </c>
      <c r="AG66" s="163" t="str">
        <f>IF(AF66="","",IF(AF66="","",IF(AF66&gt;76,"2",IF(AF66&gt;=51,"1",IF(AF66&gt;=0,"0","")))))</f>
        <v>2</v>
      </c>
      <c r="AH66" s="161" t="s">
        <v>74</v>
      </c>
      <c r="AI66" s="162" t="str">
        <f t="shared" si="103"/>
        <v>1</v>
      </c>
      <c r="AJ66" s="161" t="s">
        <v>83</v>
      </c>
      <c r="AK66" s="162" t="str">
        <f>IF(AJ66="INSIGNIFICANTE","1",IF(AJ66="MENOR","2",IF(AJ66="MODERADO","3",IF(AJ66="MAYOR","4",IF(AJ66="CATASTRÓFICO","5","")))))</f>
        <v>3</v>
      </c>
      <c r="AL66" s="163">
        <f t="shared" si="105"/>
        <v>3</v>
      </c>
      <c r="AM66" s="163" t="str">
        <f>IF(AL66="","",IF(AL66&gt;=15,"RIESGO EXTREMO",IF(AL66&gt;=7,"RIESGO ALTO",IF(AL66&gt;=4,"RIESGO MODERADO",IF(AL66&gt;=1,"RIESGO BAJO","")))))</f>
        <v>RIESGO BAJO</v>
      </c>
      <c r="AN66" s="164" t="str">
        <f>IF(AM66="","",IF(AM66="RIESGO EXTREMO","COMPARTIR O TRANSFERIR EL RIESGO",IF(AM66="RIESGO ALTO","EVITAR EL RIESGO",IF(AM66="RIESGO MODERADO","REDUCIR EL RIESGO",IF(AM66="RIESGO BAJO","ASUMIR","")))))</f>
        <v>ASUMIR</v>
      </c>
      <c r="AO66" s="258" t="s">
        <v>850</v>
      </c>
      <c r="AP66" s="169" t="s">
        <v>851</v>
      </c>
      <c r="AQ66" s="228" t="s">
        <v>372</v>
      </c>
      <c r="AR66" s="170" t="s">
        <v>373</v>
      </c>
    </row>
    <row r="67" spans="2:44" ht="108">
      <c r="B67" s="291" t="s">
        <v>759</v>
      </c>
      <c r="C67" s="249">
        <v>55</v>
      </c>
      <c r="D67" s="171" t="s">
        <v>47</v>
      </c>
      <c r="E67" s="171" t="s">
        <v>118</v>
      </c>
      <c r="F67" s="250" t="s">
        <v>167</v>
      </c>
      <c r="G67" s="185" t="s">
        <v>852</v>
      </c>
      <c r="H67" s="173" t="s">
        <v>375</v>
      </c>
      <c r="I67" s="173" t="s">
        <v>376</v>
      </c>
      <c r="J67" s="255" t="s">
        <v>51</v>
      </c>
      <c r="K67" s="244" t="str">
        <f t="shared" ref="K67:K73" si="153">IF(J67="corrupción","impactoco","impacto")</f>
        <v>impacto</v>
      </c>
      <c r="L67" s="174" t="s">
        <v>131</v>
      </c>
      <c r="M67" s="176" t="str">
        <f t="shared" si="92"/>
        <v>3</v>
      </c>
      <c r="N67" s="175" t="s">
        <v>137</v>
      </c>
      <c r="O67" s="176" t="str">
        <f t="shared" ref="O67:O73" si="154">IF(N67="INSIGNIFICANTE","1",IF(N67="MENOR","2",IF(N67="MODERADO","3",IF(N67="MAYOR","4",IF(N67="CATASTRÓFICO","5","")))))</f>
        <v>2</v>
      </c>
      <c r="P67" s="177">
        <f t="shared" ref="P67:P73" si="155">IF(M67="","",M67*O67)</f>
        <v>6</v>
      </c>
      <c r="Q67" s="178" t="str">
        <f t="shared" ref="Q67:Q73" si="156">IF(P67="","",IF(P67&gt;=15,"RIESGO EXTREMO",IF(P67&gt;=7,"RIESGO ALTO",IF(P67&gt;=4,"RIESGO MODERADO",IF(P67&gt;=1,"RIESGO BAJO","")))))</f>
        <v>RIESGO MODERADO</v>
      </c>
      <c r="R67" s="436" t="s">
        <v>377</v>
      </c>
      <c r="S67" s="437" t="s">
        <v>377</v>
      </c>
      <c r="T67" s="175" t="s">
        <v>56</v>
      </c>
      <c r="U67" s="179">
        <f t="shared" ref="U67:U73" si="157">IF(T67="SI",15,0)</f>
        <v>0</v>
      </c>
      <c r="V67" s="175" t="s">
        <v>56</v>
      </c>
      <c r="W67" s="179">
        <f t="shared" ref="W67:W73" si="158">IF(V67="SI",5,0)</f>
        <v>0</v>
      </c>
      <c r="X67" s="175" t="s">
        <v>56</v>
      </c>
      <c r="Y67" s="180">
        <f t="shared" ref="Y67:Y73" si="159">IF(X67="SI",25,0)</f>
        <v>0</v>
      </c>
      <c r="Z67" s="175" t="s">
        <v>56</v>
      </c>
      <c r="AA67" s="179">
        <f t="shared" ref="AA67:AA73" si="160">IF(Z67="SI",15,0)</f>
        <v>0</v>
      </c>
      <c r="AB67" s="175" t="s">
        <v>56</v>
      </c>
      <c r="AC67" s="180">
        <f t="shared" ref="AC67:AC73" si="161">IF(AB67="SI",10,0)</f>
        <v>0</v>
      </c>
      <c r="AD67" s="175" t="s">
        <v>56</v>
      </c>
      <c r="AE67" s="179">
        <f t="shared" ref="AE67:AE73" si="162">IF(AD67="SI",30,0)</f>
        <v>0</v>
      </c>
      <c r="AF67" s="181">
        <f t="shared" ref="AF67:AF73" si="163">U67+W67+Y67+AA67+AC67+AE67</f>
        <v>0</v>
      </c>
      <c r="AG67" s="224" t="str">
        <f t="shared" ref="AG67:AG73" si="164">IF(AF67="","",IF(AF67="","",IF(AF67&gt;76,"2",IF(AF67&gt;=51,"1",IF(AF67&gt;=0,"0","")))))</f>
        <v>0</v>
      </c>
      <c r="AH67" s="175" t="s">
        <v>131</v>
      </c>
      <c r="AI67" s="176" t="str">
        <f t="shared" si="103"/>
        <v>3</v>
      </c>
      <c r="AJ67" s="175" t="s">
        <v>137</v>
      </c>
      <c r="AK67" s="176" t="str">
        <f t="shared" ref="AK67:AK73" si="165">IF(AJ67="INSIGNIFICANTE","1",IF(AJ67="MENOR","2",IF(AJ67="MODERADO","3",IF(AJ67="MAYOR","4",IF(AJ67="CATASTRÓFICO","5","")))))</f>
        <v>2</v>
      </c>
      <c r="AL67" s="177">
        <f t="shared" si="105"/>
        <v>6</v>
      </c>
      <c r="AM67" s="177" t="str">
        <f t="shared" ref="AM67:AM73" si="166">IF(AL67="","",IF(AL67&gt;=15,"RIESGO EXTREMO",IF(AL67&gt;=7,"RIESGO ALTO",IF(AL67&gt;=4,"RIESGO MODERADO",IF(AL67&gt;=1,"RIESGO BAJO","")))))</f>
        <v>RIESGO MODERADO</v>
      </c>
      <c r="AN67" s="178" t="str">
        <f t="shared" ref="AN67:AN73" si="167">IF(AM67="","",IF(AM67="RIESGO EXTREMO","COMPARTIR O TRANSFERIR EL RIESGO",IF(AM67="RIESGO ALTO","EVITAR EL RIESGO",IF(AM67="RIESGO MODERADO","REDUCIR EL RIESGO",IF(AM67="RIESGO BAJO","ASUMIR","")))))</f>
        <v>REDUCIR EL RIESGO</v>
      </c>
      <c r="AO67" s="200" t="s">
        <v>378</v>
      </c>
      <c r="AP67" s="183" t="s">
        <v>851</v>
      </c>
      <c r="AQ67" s="183" t="s">
        <v>372</v>
      </c>
      <c r="AR67" s="201" t="s">
        <v>853</v>
      </c>
    </row>
    <row r="68" spans="2:44" ht="180">
      <c r="B68" s="291" t="s">
        <v>759</v>
      </c>
      <c r="C68" s="249">
        <v>56</v>
      </c>
      <c r="D68" s="171" t="s">
        <v>100</v>
      </c>
      <c r="E68" s="171" t="s">
        <v>105</v>
      </c>
      <c r="F68" s="250" t="s">
        <v>320</v>
      </c>
      <c r="G68" s="172" t="s">
        <v>380</v>
      </c>
      <c r="H68" s="173" t="s">
        <v>381</v>
      </c>
      <c r="I68" s="173" t="s">
        <v>382</v>
      </c>
      <c r="J68" s="255" t="s">
        <v>116</v>
      </c>
      <c r="K68" s="244" t="str">
        <f t="shared" si="153"/>
        <v>impacto</v>
      </c>
      <c r="L68" s="174" t="s">
        <v>65</v>
      </c>
      <c r="M68" s="176" t="str">
        <f t="shared" si="92"/>
        <v>4</v>
      </c>
      <c r="N68" s="175" t="s">
        <v>53</v>
      </c>
      <c r="O68" s="176" t="str">
        <f t="shared" si="154"/>
        <v>4</v>
      </c>
      <c r="P68" s="177">
        <f t="shared" si="155"/>
        <v>16</v>
      </c>
      <c r="Q68" s="178" t="str">
        <f t="shared" si="156"/>
        <v>RIESGO EXTREMO</v>
      </c>
      <c r="R68" s="436" t="s">
        <v>854</v>
      </c>
      <c r="S68" s="437" t="s">
        <v>383</v>
      </c>
      <c r="T68" s="175" t="s">
        <v>55</v>
      </c>
      <c r="U68" s="179">
        <f t="shared" si="157"/>
        <v>15</v>
      </c>
      <c r="V68" s="175" t="s">
        <v>55</v>
      </c>
      <c r="W68" s="179">
        <f t="shared" si="158"/>
        <v>5</v>
      </c>
      <c r="X68" s="175" t="s">
        <v>55</v>
      </c>
      <c r="Y68" s="180">
        <f t="shared" si="159"/>
        <v>25</v>
      </c>
      <c r="Z68" s="175" t="s">
        <v>55</v>
      </c>
      <c r="AA68" s="179">
        <f t="shared" si="160"/>
        <v>15</v>
      </c>
      <c r="AB68" s="175" t="s">
        <v>55</v>
      </c>
      <c r="AC68" s="180">
        <f t="shared" si="161"/>
        <v>10</v>
      </c>
      <c r="AD68" s="175" t="s">
        <v>55</v>
      </c>
      <c r="AE68" s="179">
        <f t="shared" si="162"/>
        <v>30</v>
      </c>
      <c r="AF68" s="181">
        <f t="shared" si="163"/>
        <v>100</v>
      </c>
      <c r="AG68" s="224" t="str">
        <f t="shared" si="164"/>
        <v>2</v>
      </c>
      <c r="AH68" s="175" t="s">
        <v>65</v>
      </c>
      <c r="AI68" s="176" t="str">
        <f t="shared" si="103"/>
        <v>4</v>
      </c>
      <c r="AJ68" s="175" t="s">
        <v>135</v>
      </c>
      <c r="AK68" s="176" t="str">
        <f t="shared" si="165"/>
        <v>1</v>
      </c>
      <c r="AL68" s="177">
        <f t="shared" si="105"/>
        <v>4</v>
      </c>
      <c r="AM68" s="177" t="str">
        <f t="shared" si="166"/>
        <v>RIESGO MODERADO</v>
      </c>
      <c r="AN68" s="178" t="str">
        <f t="shared" si="167"/>
        <v>REDUCIR EL RIESGO</v>
      </c>
      <c r="AO68" s="187" t="s">
        <v>855</v>
      </c>
      <c r="AP68" s="183" t="s">
        <v>385</v>
      </c>
      <c r="AQ68" s="183" t="s">
        <v>386</v>
      </c>
      <c r="AR68" s="186" t="s">
        <v>387</v>
      </c>
    </row>
    <row r="69" spans="2:44" ht="90">
      <c r="B69" s="291" t="s">
        <v>759</v>
      </c>
      <c r="C69" s="249">
        <v>57</v>
      </c>
      <c r="D69" s="171" t="s">
        <v>47</v>
      </c>
      <c r="E69" s="171" t="s">
        <v>118</v>
      </c>
      <c r="F69" s="250" t="s">
        <v>167</v>
      </c>
      <c r="G69" s="172" t="s">
        <v>388</v>
      </c>
      <c r="H69" s="173" t="s">
        <v>389</v>
      </c>
      <c r="I69" s="173" t="s">
        <v>390</v>
      </c>
      <c r="J69" s="255" t="s">
        <v>116</v>
      </c>
      <c r="K69" s="244" t="str">
        <f t="shared" si="153"/>
        <v>impacto</v>
      </c>
      <c r="L69" s="174" t="s">
        <v>65</v>
      </c>
      <c r="M69" s="176" t="str">
        <f t="shared" si="92"/>
        <v>4</v>
      </c>
      <c r="N69" s="175" t="s">
        <v>83</v>
      </c>
      <c r="O69" s="176" t="str">
        <f t="shared" si="154"/>
        <v>3</v>
      </c>
      <c r="P69" s="177">
        <f t="shared" si="155"/>
        <v>12</v>
      </c>
      <c r="Q69" s="178" t="str">
        <f t="shared" si="156"/>
        <v>RIESGO ALTO</v>
      </c>
      <c r="R69" s="436" t="s">
        <v>391</v>
      </c>
      <c r="S69" s="437" t="s">
        <v>391</v>
      </c>
      <c r="T69" s="175" t="s">
        <v>55</v>
      </c>
      <c r="U69" s="179">
        <f t="shared" si="157"/>
        <v>15</v>
      </c>
      <c r="V69" s="175" t="s">
        <v>55</v>
      </c>
      <c r="W69" s="179">
        <f t="shared" si="158"/>
        <v>5</v>
      </c>
      <c r="X69" s="175" t="s">
        <v>55</v>
      </c>
      <c r="Y69" s="180">
        <f t="shared" si="159"/>
        <v>25</v>
      </c>
      <c r="Z69" s="175" t="s">
        <v>55</v>
      </c>
      <c r="AA69" s="179">
        <f t="shared" si="160"/>
        <v>15</v>
      </c>
      <c r="AB69" s="175" t="s">
        <v>55</v>
      </c>
      <c r="AC69" s="180">
        <f t="shared" si="161"/>
        <v>10</v>
      </c>
      <c r="AD69" s="175" t="s">
        <v>55</v>
      </c>
      <c r="AE69" s="179">
        <f t="shared" si="162"/>
        <v>30</v>
      </c>
      <c r="AF69" s="181">
        <f t="shared" si="163"/>
        <v>100</v>
      </c>
      <c r="AG69" s="224" t="str">
        <f t="shared" si="164"/>
        <v>2</v>
      </c>
      <c r="AH69" s="175" t="s">
        <v>73</v>
      </c>
      <c r="AI69" s="176" t="str">
        <f t="shared" si="103"/>
        <v>2</v>
      </c>
      <c r="AJ69" s="175" t="s">
        <v>137</v>
      </c>
      <c r="AK69" s="176" t="str">
        <f t="shared" si="165"/>
        <v>2</v>
      </c>
      <c r="AL69" s="177">
        <f t="shared" si="105"/>
        <v>4</v>
      </c>
      <c r="AM69" s="177" t="str">
        <f t="shared" si="166"/>
        <v>RIESGO MODERADO</v>
      </c>
      <c r="AN69" s="178" t="str">
        <f t="shared" si="167"/>
        <v>REDUCIR EL RIESGO</v>
      </c>
      <c r="AO69" s="200" t="s">
        <v>392</v>
      </c>
      <c r="AP69" s="183" t="s">
        <v>385</v>
      </c>
      <c r="AQ69" s="183" t="s">
        <v>386</v>
      </c>
      <c r="AR69" s="188" t="s">
        <v>393</v>
      </c>
    </row>
    <row r="70" spans="2:44" ht="144">
      <c r="B70" s="291" t="s">
        <v>759</v>
      </c>
      <c r="C70" s="249">
        <v>58</v>
      </c>
      <c r="D70" s="171" t="s">
        <v>47</v>
      </c>
      <c r="E70" s="171" t="s">
        <v>118</v>
      </c>
      <c r="F70" s="250" t="s">
        <v>167</v>
      </c>
      <c r="G70" s="172" t="s">
        <v>394</v>
      </c>
      <c r="H70" s="173" t="s">
        <v>395</v>
      </c>
      <c r="I70" s="173" t="s">
        <v>396</v>
      </c>
      <c r="J70" s="255" t="s">
        <v>116</v>
      </c>
      <c r="K70" s="244" t="str">
        <f t="shared" si="153"/>
        <v>impacto</v>
      </c>
      <c r="L70" s="174" t="s">
        <v>65</v>
      </c>
      <c r="M70" s="176" t="str">
        <f t="shared" si="92"/>
        <v>4</v>
      </c>
      <c r="N70" s="175" t="s">
        <v>83</v>
      </c>
      <c r="O70" s="176" t="str">
        <f t="shared" si="154"/>
        <v>3</v>
      </c>
      <c r="P70" s="177">
        <f t="shared" si="155"/>
        <v>12</v>
      </c>
      <c r="Q70" s="178" t="str">
        <f t="shared" si="156"/>
        <v>RIESGO ALTO</v>
      </c>
      <c r="R70" s="436" t="s">
        <v>397</v>
      </c>
      <c r="S70" s="437" t="s">
        <v>397</v>
      </c>
      <c r="T70" s="175" t="s">
        <v>55</v>
      </c>
      <c r="U70" s="179">
        <f t="shared" si="157"/>
        <v>15</v>
      </c>
      <c r="V70" s="175" t="s">
        <v>55</v>
      </c>
      <c r="W70" s="179">
        <f t="shared" si="158"/>
        <v>5</v>
      </c>
      <c r="X70" s="175" t="s">
        <v>55</v>
      </c>
      <c r="Y70" s="180">
        <f t="shared" si="159"/>
        <v>25</v>
      </c>
      <c r="Z70" s="175" t="s">
        <v>55</v>
      </c>
      <c r="AA70" s="179">
        <f t="shared" si="160"/>
        <v>15</v>
      </c>
      <c r="AB70" s="175" t="s">
        <v>55</v>
      </c>
      <c r="AC70" s="180">
        <f t="shared" si="161"/>
        <v>10</v>
      </c>
      <c r="AD70" s="175" t="s">
        <v>55</v>
      </c>
      <c r="AE70" s="179">
        <f t="shared" si="162"/>
        <v>30</v>
      </c>
      <c r="AF70" s="181">
        <f t="shared" si="163"/>
        <v>100</v>
      </c>
      <c r="AG70" s="224" t="str">
        <f t="shared" si="164"/>
        <v>2</v>
      </c>
      <c r="AH70" s="175" t="s">
        <v>73</v>
      </c>
      <c r="AI70" s="176" t="str">
        <f t="shared" si="103"/>
        <v>2</v>
      </c>
      <c r="AJ70" s="175" t="s">
        <v>83</v>
      </c>
      <c r="AK70" s="176" t="str">
        <f t="shared" si="165"/>
        <v>3</v>
      </c>
      <c r="AL70" s="177">
        <f t="shared" si="105"/>
        <v>6</v>
      </c>
      <c r="AM70" s="177" t="str">
        <f t="shared" si="166"/>
        <v>RIESGO MODERADO</v>
      </c>
      <c r="AN70" s="178" t="str">
        <f t="shared" si="167"/>
        <v>REDUCIR EL RIESGO</v>
      </c>
      <c r="AO70" s="187" t="s">
        <v>856</v>
      </c>
      <c r="AP70" s="183" t="s">
        <v>399</v>
      </c>
      <c r="AQ70" s="183" t="s">
        <v>386</v>
      </c>
      <c r="AR70" s="189" t="s">
        <v>857</v>
      </c>
    </row>
    <row r="71" spans="2:44" ht="126">
      <c r="B71" s="291" t="s">
        <v>759</v>
      </c>
      <c r="C71" s="249">
        <v>59</v>
      </c>
      <c r="D71" s="171" t="s">
        <v>47</v>
      </c>
      <c r="E71" s="171" t="s">
        <v>48</v>
      </c>
      <c r="F71" s="250" t="s">
        <v>49</v>
      </c>
      <c r="G71" s="172" t="s">
        <v>401</v>
      </c>
      <c r="H71" s="173" t="s">
        <v>402</v>
      </c>
      <c r="I71" s="173" t="s">
        <v>403</v>
      </c>
      <c r="J71" s="255" t="s">
        <v>116</v>
      </c>
      <c r="K71" s="244" t="str">
        <f t="shared" si="153"/>
        <v>impacto</v>
      </c>
      <c r="L71" s="174" t="s">
        <v>65</v>
      </c>
      <c r="M71" s="176" t="str">
        <f t="shared" si="92"/>
        <v>4</v>
      </c>
      <c r="N71" s="175" t="s">
        <v>137</v>
      </c>
      <c r="O71" s="176" t="str">
        <f t="shared" si="154"/>
        <v>2</v>
      </c>
      <c r="P71" s="177">
        <f t="shared" si="155"/>
        <v>8</v>
      </c>
      <c r="Q71" s="178" t="str">
        <f t="shared" si="156"/>
        <v>RIESGO ALTO</v>
      </c>
      <c r="R71" s="436" t="s">
        <v>377</v>
      </c>
      <c r="S71" s="437" t="s">
        <v>377</v>
      </c>
      <c r="T71" s="175" t="s">
        <v>56</v>
      </c>
      <c r="U71" s="179">
        <f t="shared" si="157"/>
        <v>0</v>
      </c>
      <c r="V71" s="175" t="s">
        <v>56</v>
      </c>
      <c r="W71" s="179">
        <f t="shared" si="158"/>
        <v>0</v>
      </c>
      <c r="X71" s="175" t="s">
        <v>56</v>
      </c>
      <c r="Y71" s="180">
        <f t="shared" si="159"/>
        <v>0</v>
      </c>
      <c r="Z71" s="175" t="s">
        <v>56</v>
      </c>
      <c r="AA71" s="179">
        <f t="shared" si="160"/>
        <v>0</v>
      </c>
      <c r="AB71" s="175" t="s">
        <v>56</v>
      </c>
      <c r="AC71" s="180">
        <f t="shared" si="161"/>
        <v>0</v>
      </c>
      <c r="AD71" s="175" t="s">
        <v>56</v>
      </c>
      <c r="AE71" s="179">
        <f t="shared" si="162"/>
        <v>0</v>
      </c>
      <c r="AF71" s="181">
        <f t="shared" si="163"/>
        <v>0</v>
      </c>
      <c r="AG71" s="224" t="str">
        <f t="shared" si="164"/>
        <v>0</v>
      </c>
      <c r="AH71" s="175" t="s">
        <v>65</v>
      </c>
      <c r="AI71" s="176" t="str">
        <f t="shared" si="103"/>
        <v>4</v>
      </c>
      <c r="AJ71" s="175" t="s">
        <v>137</v>
      </c>
      <c r="AK71" s="176" t="str">
        <f t="shared" si="165"/>
        <v>2</v>
      </c>
      <c r="AL71" s="177">
        <f t="shared" si="105"/>
        <v>8</v>
      </c>
      <c r="AM71" s="177" t="str">
        <f t="shared" si="166"/>
        <v>RIESGO ALTO</v>
      </c>
      <c r="AN71" s="178" t="str">
        <f t="shared" si="167"/>
        <v>EVITAR EL RIESGO</v>
      </c>
      <c r="AO71" s="200" t="s">
        <v>404</v>
      </c>
      <c r="AP71" s="183" t="s">
        <v>405</v>
      </c>
      <c r="AQ71" s="183" t="s">
        <v>386</v>
      </c>
      <c r="AR71" s="189"/>
    </row>
    <row r="72" spans="2:44" ht="180">
      <c r="B72" s="291" t="s">
        <v>759</v>
      </c>
      <c r="C72" s="249">
        <v>60</v>
      </c>
      <c r="D72" s="171" t="s">
        <v>100</v>
      </c>
      <c r="E72" s="171" t="s">
        <v>108</v>
      </c>
      <c r="F72" s="250" t="s">
        <v>177</v>
      </c>
      <c r="G72" s="172" t="s">
        <v>406</v>
      </c>
      <c r="H72" s="173" t="s">
        <v>407</v>
      </c>
      <c r="I72" s="173" t="s">
        <v>408</v>
      </c>
      <c r="J72" s="255" t="s">
        <v>81</v>
      </c>
      <c r="K72" s="244" t="str">
        <f t="shared" si="153"/>
        <v>impactoco</v>
      </c>
      <c r="L72" s="174" t="s">
        <v>131</v>
      </c>
      <c r="M72" s="176" t="str">
        <f t="shared" si="92"/>
        <v>3</v>
      </c>
      <c r="N72" s="175" t="s">
        <v>83</v>
      </c>
      <c r="O72" s="176" t="str">
        <f t="shared" si="154"/>
        <v>3</v>
      </c>
      <c r="P72" s="177">
        <f t="shared" si="155"/>
        <v>9</v>
      </c>
      <c r="Q72" s="178" t="str">
        <f t="shared" si="156"/>
        <v>RIESGO ALTO</v>
      </c>
      <c r="R72" s="436" t="s">
        <v>854</v>
      </c>
      <c r="S72" s="437" t="s">
        <v>383</v>
      </c>
      <c r="T72" s="175" t="s">
        <v>55</v>
      </c>
      <c r="U72" s="179">
        <f t="shared" si="157"/>
        <v>15</v>
      </c>
      <c r="V72" s="175" t="s">
        <v>55</v>
      </c>
      <c r="W72" s="179">
        <f t="shared" si="158"/>
        <v>5</v>
      </c>
      <c r="X72" s="175" t="s">
        <v>55</v>
      </c>
      <c r="Y72" s="180">
        <f t="shared" si="159"/>
        <v>25</v>
      </c>
      <c r="Z72" s="175" t="s">
        <v>55</v>
      </c>
      <c r="AA72" s="179">
        <f t="shared" si="160"/>
        <v>15</v>
      </c>
      <c r="AB72" s="175" t="s">
        <v>55</v>
      </c>
      <c r="AC72" s="180">
        <f t="shared" si="161"/>
        <v>10</v>
      </c>
      <c r="AD72" s="175" t="s">
        <v>55</v>
      </c>
      <c r="AE72" s="179">
        <f t="shared" si="162"/>
        <v>30</v>
      </c>
      <c r="AF72" s="181">
        <f t="shared" si="163"/>
        <v>100</v>
      </c>
      <c r="AG72" s="224" t="str">
        <f t="shared" si="164"/>
        <v>2</v>
      </c>
      <c r="AH72" s="175" t="s">
        <v>74</v>
      </c>
      <c r="AI72" s="176" t="str">
        <f t="shared" si="103"/>
        <v>1</v>
      </c>
      <c r="AJ72" s="175" t="s">
        <v>83</v>
      </c>
      <c r="AK72" s="176" t="str">
        <f t="shared" si="165"/>
        <v>3</v>
      </c>
      <c r="AL72" s="177">
        <f t="shared" si="105"/>
        <v>3</v>
      </c>
      <c r="AM72" s="177" t="str">
        <f t="shared" si="166"/>
        <v>RIESGO BAJO</v>
      </c>
      <c r="AN72" s="178" t="str">
        <f t="shared" si="167"/>
        <v>ASUMIR</v>
      </c>
      <c r="AO72" s="187" t="s">
        <v>855</v>
      </c>
      <c r="AP72" s="183" t="s">
        <v>385</v>
      </c>
      <c r="AQ72" s="183" t="s">
        <v>386</v>
      </c>
      <c r="AR72" s="202" t="s">
        <v>387</v>
      </c>
    </row>
    <row r="73" spans="2:44" ht="90.75" thickBot="1">
      <c r="B73" s="292" t="s">
        <v>759</v>
      </c>
      <c r="C73" s="251">
        <v>61</v>
      </c>
      <c r="D73" s="207" t="s">
        <v>47</v>
      </c>
      <c r="E73" s="207" t="s">
        <v>118</v>
      </c>
      <c r="F73" s="252" t="s">
        <v>167</v>
      </c>
      <c r="G73" s="208" t="s">
        <v>858</v>
      </c>
      <c r="H73" s="209" t="s">
        <v>410</v>
      </c>
      <c r="I73" s="209" t="s">
        <v>411</v>
      </c>
      <c r="J73" s="256" t="s">
        <v>81</v>
      </c>
      <c r="K73" s="245" t="str">
        <f t="shared" si="153"/>
        <v>impactoco</v>
      </c>
      <c r="L73" s="210" t="s">
        <v>131</v>
      </c>
      <c r="M73" s="212" t="str">
        <f t="shared" si="92"/>
        <v>3</v>
      </c>
      <c r="N73" s="211" t="s">
        <v>53</v>
      </c>
      <c r="O73" s="212" t="str">
        <f t="shared" si="154"/>
        <v>4</v>
      </c>
      <c r="P73" s="213">
        <f t="shared" si="155"/>
        <v>12</v>
      </c>
      <c r="Q73" s="214" t="str">
        <f t="shared" si="156"/>
        <v>RIESGO ALTO</v>
      </c>
      <c r="R73" s="438" t="s">
        <v>412</v>
      </c>
      <c r="S73" s="439" t="s">
        <v>413</v>
      </c>
      <c r="T73" s="211" t="s">
        <v>55</v>
      </c>
      <c r="U73" s="215">
        <f t="shared" si="157"/>
        <v>15</v>
      </c>
      <c r="V73" s="211" t="s">
        <v>55</v>
      </c>
      <c r="W73" s="215">
        <f t="shared" si="158"/>
        <v>5</v>
      </c>
      <c r="X73" s="211" t="s">
        <v>55</v>
      </c>
      <c r="Y73" s="216">
        <f t="shared" si="159"/>
        <v>25</v>
      </c>
      <c r="Z73" s="211" t="s">
        <v>55</v>
      </c>
      <c r="AA73" s="215">
        <f t="shared" si="160"/>
        <v>15</v>
      </c>
      <c r="AB73" s="211" t="s">
        <v>55</v>
      </c>
      <c r="AC73" s="216">
        <f t="shared" si="161"/>
        <v>10</v>
      </c>
      <c r="AD73" s="211" t="s">
        <v>55</v>
      </c>
      <c r="AE73" s="215">
        <f t="shared" si="162"/>
        <v>30</v>
      </c>
      <c r="AF73" s="217">
        <f t="shared" si="163"/>
        <v>100</v>
      </c>
      <c r="AG73" s="225" t="str">
        <f t="shared" si="164"/>
        <v>2</v>
      </c>
      <c r="AH73" s="211" t="s">
        <v>74</v>
      </c>
      <c r="AI73" s="212" t="str">
        <f t="shared" si="103"/>
        <v>1</v>
      </c>
      <c r="AJ73" s="211" t="s">
        <v>83</v>
      </c>
      <c r="AK73" s="212" t="str">
        <f t="shared" si="165"/>
        <v>3</v>
      </c>
      <c r="AL73" s="213">
        <f t="shared" si="105"/>
        <v>3</v>
      </c>
      <c r="AM73" s="213" t="str">
        <f t="shared" si="166"/>
        <v>RIESGO BAJO</v>
      </c>
      <c r="AN73" s="214" t="str">
        <f t="shared" si="167"/>
        <v>ASUMIR</v>
      </c>
      <c r="AO73" s="218" t="s">
        <v>414</v>
      </c>
      <c r="AP73" s="219" t="s">
        <v>405</v>
      </c>
      <c r="AQ73" s="219" t="s">
        <v>386</v>
      </c>
      <c r="AR73" s="235" t="s">
        <v>387</v>
      </c>
    </row>
    <row r="74" spans="2:44" ht="396">
      <c r="B74" s="290" t="s">
        <v>133</v>
      </c>
      <c r="C74" s="247">
        <v>62</v>
      </c>
      <c r="D74" s="157" t="s">
        <v>47</v>
      </c>
      <c r="E74" s="157" t="s">
        <v>48</v>
      </c>
      <c r="F74" s="248" t="s">
        <v>443</v>
      </c>
      <c r="G74" s="158" t="s">
        <v>685</v>
      </c>
      <c r="H74" s="159" t="s">
        <v>686</v>
      </c>
      <c r="I74" s="159" t="s">
        <v>687</v>
      </c>
      <c r="J74" s="254" t="s">
        <v>72</v>
      </c>
      <c r="K74" s="243" t="str">
        <f>IF(J74="corrupción","impactoco","impacto")</f>
        <v>impacto</v>
      </c>
      <c r="L74" s="160" t="s">
        <v>74</v>
      </c>
      <c r="M74" s="162" t="str">
        <f t="shared" si="92"/>
        <v>1</v>
      </c>
      <c r="N74" s="161" t="s">
        <v>53</v>
      </c>
      <c r="O74" s="162" t="str">
        <f>IF(N74="INSIGNIFICANTE","1",IF(N74="MENOR","2",IF(N74="MODERADO","3",IF(N74="MAYOR","4",IF(N74="CATASTRÓFICO","5","")))))</f>
        <v>4</v>
      </c>
      <c r="P74" s="163">
        <f>IF(M74="","",M74*O74)</f>
        <v>4</v>
      </c>
      <c r="Q74" s="164" t="str">
        <f>IF(P74="","",IF(P74&gt;=15,"RIESGO EXTREMO",IF(P74&gt;=7,"RIESGO ALTO",IF(P74&gt;=4,"RIESGO MODERADO",IF(P74&gt;=1,"RIESGO BAJO","")))))</f>
        <v>RIESGO MODERADO</v>
      </c>
      <c r="R74" s="434" t="s">
        <v>688</v>
      </c>
      <c r="S74" s="435"/>
      <c r="T74" s="161" t="s">
        <v>55</v>
      </c>
      <c r="U74" s="165">
        <f>IF(T74="SI",15,0)</f>
        <v>15</v>
      </c>
      <c r="V74" s="161" t="s">
        <v>55</v>
      </c>
      <c r="W74" s="165">
        <f>IF(V74="SI",5,0)</f>
        <v>5</v>
      </c>
      <c r="X74" s="161" t="s">
        <v>55</v>
      </c>
      <c r="Y74" s="166">
        <f>IF(X74="SI",25,0)</f>
        <v>25</v>
      </c>
      <c r="Z74" s="161" t="s">
        <v>55</v>
      </c>
      <c r="AA74" s="165">
        <f>IF(Z74="SI",15,0)</f>
        <v>15</v>
      </c>
      <c r="AB74" s="161" t="s">
        <v>55</v>
      </c>
      <c r="AC74" s="166">
        <f>IF(AB74="SI",10,0)</f>
        <v>10</v>
      </c>
      <c r="AD74" s="161" t="s">
        <v>55</v>
      </c>
      <c r="AE74" s="165">
        <f>IF(AD74="SI",30,0)</f>
        <v>30</v>
      </c>
      <c r="AF74" s="167">
        <f>U74+W74+Y74+AA74+AC74+AE74</f>
        <v>100</v>
      </c>
      <c r="AG74" s="163" t="str">
        <f>IF(AF74="","",IF(AF74="","",IF(AF74&gt;76,"2",IF(AF74&gt;=51,"1",IF(AF74&gt;=0,"0","")))))</f>
        <v>2</v>
      </c>
      <c r="AH74" s="161" t="s">
        <v>74</v>
      </c>
      <c r="AI74" s="162" t="str">
        <f t="shared" si="103"/>
        <v>1</v>
      </c>
      <c r="AJ74" s="161" t="s">
        <v>53</v>
      </c>
      <c r="AK74" s="162" t="str">
        <f>IF(AJ74="INSIGNIFICANTE","1",IF(AJ74="MENOR","2",IF(AJ74="MODERADO","3",IF(AJ74="MAYOR","4",IF(AJ74="CATASTRÓFICO","5","")))))</f>
        <v>4</v>
      </c>
      <c r="AL74" s="163">
        <f t="shared" si="105"/>
        <v>4</v>
      </c>
      <c r="AM74" s="163" t="str">
        <f>IF(AL74="","",IF(AL74&gt;=15,"RIESGO EXTREMO",IF(AL74&gt;=7,"RIESGO ALTO",IF(AL74&gt;=4,"RIESGO MODERADO",IF(AL74&gt;=1,"RIESGO BAJO","")))))</f>
        <v>RIESGO MODERADO</v>
      </c>
      <c r="AN74" s="164" t="str">
        <f>IF(AM74="","",IF(AM74="RIESGO EXTREMO","COMPARTIR O TRANSFERIR EL RIESGO",IF(AM74="RIESGO ALTO","EVITAR EL RIESGO",IF(AM74="RIESGO MODERADO","REDUCIR EL RIESGO",IF(AM74="RIESGO BAJO","ASUMIR","")))))</f>
        <v>REDUCIR EL RIESGO</v>
      </c>
      <c r="AO74" s="258" t="s">
        <v>689</v>
      </c>
      <c r="AP74" s="169" t="s">
        <v>690</v>
      </c>
      <c r="AQ74" s="230">
        <v>42551</v>
      </c>
      <c r="AR74" s="231" t="s">
        <v>691</v>
      </c>
    </row>
    <row r="75" spans="2:44" ht="126">
      <c r="B75" s="291" t="s">
        <v>133</v>
      </c>
      <c r="C75" s="249">
        <v>63</v>
      </c>
      <c r="D75" s="171" t="s">
        <v>47</v>
      </c>
      <c r="E75" s="171" t="s">
        <v>48</v>
      </c>
      <c r="F75" s="250" t="s">
        <v>85</v>
      </c>
      <c r="G75" s="172" t="s">
        <v>692</v>
      </c>
      <c r="H75" s="173" t="s">
        <v>693</v>
      </c>
      <c r="I75" s="173" t="s">
        <v>694</v>
      </c>
      <c r="J75" s="255" t="s">
        <v>116</v>
      </c>
      <c r="K75" s="244" t="str">
        <f t="shared" ref="K75:K80" si="168">IF(J75="corrupción","impactoco","impacto")</f>
        <v>impacto</v>
      </c>
      <c r="L75" s="174" t="s">
        <v>131</v>
      </c>
      <c r="M75" s="176" t="str">
        <f t="shared" si="92"/>
        <v>3</v>
      </c>
      <c r="N75" s="175" t="s">
        <v>53</v>
      </c>
      <c r="O75" s="176" t="str">
        <f t="shared" ref="O75:O80" si="169">IF(N75="INSIGNIFICANTE","1",IF(N75="MENOR","2",IF(N75="MODERADO","3",IF(N75="MAYOR","4",IF(N75="CATASTRÓFICO","5","")))))</f>
        <v>4</v>
      </c>
      <c r="P75" s="177">
        <f t="shared" ref="P75:P80" si="170">IF(M75="","",M75*O75)</f>
        <v>12</v>
      </c>
      <c r="Q75" s="178" t="str">
        <f t="shared" ref="Q75:Q80" si="171">IF(P75="","",IF(P75&gt;=15,"RIESGO EXTREMO",IF(P75&gt;=7,"RIESGO ALTO",IF(P75&gt;=4,"RIESGO MODERADO",IF(P75&gt;=1,"RIESGO BAJO","")))))</f>
        <v>RIESGO ALTO</v>
      </c>
      <c r="R75" s="436" t="s">
        <v>695</v>
      </c>
      <c r="S75" s="437"/>
      <c r="T75" s="175" t="s">
        <v>55</v>
      </c>
      <c r="U75" s="179">
        <f t="shared" ref="U75:U80" si="172">IF(T75="SI",15,0)</f>
        <v>15</v>
      </c>
      <c r="V75" s="175" t="s">
        <v>55</v>
      </c>
      <c r="W75" s="179">
        <f t="shared" ref="W75:W80" si="173">IF(V75="SI",5,0)</f>
        <v>5</v>
      </c>
      <c r="X75" s="175" t="s">
        <v>55</v>
      </c>
      <c r="Y75" s="180">
        <f t="shared" ref="Y75:Y80" si="174">IF(X75="SI",25,0)</f>
        <v>25</v>
      </c>
      <c r="Z75" s="175" t="s">
        <v>55</v>
      </c>
      <c r="AA75" s="179">
        <f t="shared" ref="AA75:AA80" si="175">IF(Z75="SI",15,0)</f>
        <v>15</v>
      </c>
      <c r="AB75" s="175" t="s">
        <v>55</v>
      </c>
      <c r="AC75" s="180">
        <f t="shared" ref="AC75:AC80" si="176">IF(AB75="SI",10,0)</f>
        <v>10</v>
      </c>
      <c r="AD75" s="175" t="s">
        <v>55</v>
      </c>
      <c r="AE75" s="179">
        <f t="shared" ref="AE75:AE80" si="177">IF(AD75="SI",30,0)</f>
        <v>30</v>
      </c>
      <c r="AF75" s="181">
        <f t="shared" ref="AF75:AF80" si="178">U75+W75+Y75+AA75+AC75+AE75</f>
        <v>100</v>
      </c>
      <c r="AG75" s="224" t="str">
        <f t="shared" ref="AG75:AG92" si="179">IF(AF75="","",IF(AF75="","",IF(AF75&gt;76,"2",IF(AF75&gt;=51,"1",IF(AF75&gt;=0,"0","")))))</f>
        <v>2</v>
      </c>
      <c r="AH75" s="175" t="s">
        <v>74</v>
      </c>
      <c r="AI75" s="176" t="str">
        <f t="shared" si="103"/>
        <v>1</v>
      </c>
      <c r="AJ75" s="175" t="s">
        <v>53</v>
      </c>
      <c r="AK75" s="176" t="str">
        <f t="shared" ref="AK75:AK80" si="180">IF(AJ75="INSIGNIFICANTE","1",IF(AJ75="MENOR","2",IF(AJ75="MODERADO","3",IF(AJ75="MAYOR","4",IF(AJ75="CATASTRÓFICO","5","")))))</f>
        <v>4</v>
      </c>
      <c r="AL75" s="177">
        <f t="shared" si="105"/>
        <v>4</v>
      </c>
      <c r="AM75" s="177" t="str">
        <f t="shared" ref="AM75:AM80" si="181">IF(AL75="","",IF(AL75&gt;=15,"RIESGO EXTREMO",IF(AL75&gt;=7,"RIESGO ALTO",IF(AL75&gt;=4,"RIESGO MODERADO",IF(AL75&gt;=1,"RIESGO BAJO","")))))</f>
        <v>RIESGO MODERADO</v>
      </c>
      <c r="AN75" s="178" t="str">
        <f t="shared" ref="AN75:AN80" si="182">IF(AM75="","",IF(AM75="RIESGO EXTREMO","COMPARTIR O TRANSFERIR EL RIESGO",IF(AM75="RIESGO ALTO","EVITAR EL RIESGO",IF(AM75="RIESGO MODERADO","REDUCIR EL RIESGO",IF(AM75="RIESGO BAJO","ASUMIR","")))))</f>
        <v>REDUCIR EL RIESGO</v>
      </c>
      <c r="AO75" s="187" t="s">
        <v>696</v>
      </c>
      <c r="AP75" s="183" t="s">
        <v>697</v>
      </c>
      <c r="AQ75" s="194">
        <v>42735</v>
      </c>
      <c r="AR75" s="189" t="s">
        <v>698</v>
      </c>
    </row>
    <row r="76" spans="2:44" ht="270">
      <c r="B76" s="291" t="s">
        <v>133</v>
      </c>
      <c r="C76" s="249">
        <v>64</v>
      </c>
      <c r="D76" s="171" t="s">
        <v>47</v>
      </c>
      <c r="E76" s="171" t="s">
        <v>48</v>
      </c>
      <c r="F76" s="250" t="s">
        <v>443</v>
      </c>
      <c r="G76" s="185" t="s">
        <v>699</v>
      </c>
      <c r="H76" s="173" t="s">
        <v>700</v>
      </c>
      <c r="I76" s="173" t="s">
        <v>701</v>
      </c>
      <c r="J76" s="255" t="s">
        <v>51</v>
      </c>
      <c r="K76" s="244" t="str">
        <f t="shared" si="168"/>
        <v>impacto</v>
      </c>
      <c r="L76" s="174" t="s">
        <v>131</v>
      </c>
      <c r="M76" s="176" t="str">
        <f t="shared" si="92"/>
        <v>3</v>
      </c>
      <c r="N76" s="175" t="s">
        <v>83</v>
      </c>
      <c r="O76" s="176" t="str">
        <f t="shared" si="169"/>
        <v>3</v>
      </c>
      <c r="P76" s="177">
        <f t="shared" si="170"/>
        <v>9</v>
      </c>
      <c r="Q76" s="178" t="str">
        <f t="shared" si="171"/>
        <v>RIESGO ALTO</v>
      </c>
      <c r="R76" s="436" t="s">
        <v>702</v>
      </c>
      <c r="S76" s="437"/>
      <c r="T76" s="175" t="s">
        <v>55</v>
      </c>
      <c r="U76" s="179">
        <f t="shared" si="172"/>
        <v>15</v>
      </c>
      <c r="V76" s="175" t="s">
        <v>55</v>
      </c>
      <c r="W76" s="179">
        <f t="shared" si="173"/>
        <v>5</v>
      </c>
      <c r="X76" s="175" t="s">
        <v>55</v>
      </c>
      <c r="Y76" s="180">
        <f t="shared" si="174"/>
        <v>25</v>
      </c>
      <c r="Z76" s="175" t="s">
        <v>55</v>
      </c>
      <c r="AA76" s="179">
        <f t="shared" si="175"/>
        <v>15</v>
      </c>
      <c r="AB76" s="175" t="s">
        <v>55</v>
      </c>
      <c r="AC76" s="180">
        <f t="shared" si="176"/>
        <v>10</v>
      </c>
      <c r="AD76" s="175" t="s">
        <v>55</v>
      </c>
      <c r="AE76" s="179">
        <f t="shared" si="177"/>
        <v>30</v>
      </c>
      <c r="AF76" s="181">
        <f t="shared" si="178"/>
        <v>100</v>
      </c>
      <c r="AG76" s="224" t="str">
        <f t="shared" si="179"/>
        <v>2</v>
      </c>
      <c r="AH76" s="175" t="s">
        <v>74</v>
      </c>
      <c r="AI76" s="176" t="str">
        <f t="shared" si="103"/>
        <v>1</v>
      </c>
      <c r="AJ76" s="175" t="s">
        <v>83</v>
      </c>
      <c r="AK76" s="176" t="str">
        <f t="shared" si="180"/>
        <v>3</v>
      </c>
      <c r="AL76" s="177">
        <f t="shared" si="105"/>
        <v>3</v>
      </c>
      <c r="AM76" s="177" t="str">
        <f t="shared" si="181"/>
        <v>RIESGO BAJO</v>
      </c>
      <c r="AN76" s="178" t="str">
        <f t="shared" si="182"/>
        <v>ASUMIR</v>
      </c>
      <c r="AO76" s="187" t="s">
        <v>703</v>
      </c>
      <c r="AP76" s="183" t="s">
        <v>474</v>
      </c>
      <c r="AQ76" s="194">
        <v>42735</v>
      </c>
      <c r="AR76" s="189" t="s">
        <v>859</v>
      </c>
    </row>
    <row r="77" spans="2:44" ht="270">
      <c r="B77" s="291" t="s">
        <v>133</v>
      </c>
      <c r="C77" s="249">
        <v>65</v>
      </c>
      <c r="D77" s="171" t="s">
        <v>47</v>
      </c>
      <c r="E77" s="171" t="s">
        <v>114</v>
      </c>
      <c r="F77" s="250" t="s">
        <v>572</v>
      </c>
      <c r="G77" s="172" t="s">
        <v>705</v>
      </c>
      <c r="H77" s="173" t="s">
        <v>706</v>
      </c>
      <c r="I77" s="173" t="s">
        <v>707</v>
      </c>
      <c r="J77" s="255" t="s">
        <v>51</v>
      </c>
      <c r="K77" s="244" t="str">
        <f t="shared" si="168"/>
        <v>impacto</v>
      </c>
      <c r="L77" s="174" t="s">
        <v>131</v>
      </c>
      <c r="M77" s="176" t="str">
        <f t="shared" si="92"/>
        <v>3</v>
      </c>
      <c r="N77" s="175" t="s">
        <v>53</v>
      </c>
      <c r="O77" s="176" t="str">
        <f t="shared" si="169"/>
        <v>4</v>
      </c>
      <c r="P77" s="177">
        <f t="shared" si="170"/>
        <v>12</v>
      </c>
      <c r="Q77" s="178" t="str">
        <f t="shared" si="171"/>
        <v>RIESGO ALTO</v>
      </c>
      <c r="R77" s="436" t="s">
        <v>708</v>
      </c>
      <c r="S77" s="437"/>
      <c r="T77" s="175" t="s">
        <v>55</v>
      </c>
      <c r="U77" s="179">
        <f t="shared" si="172"/>
        <v>15</v>
      </c>
      <c r="V77" s="175" t="s">
        <v>55</v>
      </c>
      <c r="W77" s="179">
        <f t="shared" si="173"/>
        <v>5</v>
      </c>
      <c r="X77" s="175" t="s">
        <v>55</v>
      </c>
      <c r="Y77" s="180">
        <f t="shared" si="174"/>
        <v>25</v>
      </c>
      <c r="Z77" s="175" t="s">
        <v>55</v>
      </c>
      <c r="AA77" s="179">
        <f t="shared" si="175"/>
        <v>15</v>
      </c>
      <c r="AB77" s="175" t="s">
        <v>55</v>
      </c>
      <c r="AC77" s="180">
        <f t="shared" si="176"/>
        <v>10</v>
      </c>
      <c r="AD77" s="175" t="s">
        <v>55</v>
      </c>
      <c r="AE77" s="179">
        <f t="shared" si="177"/>
        <v>30</v>
      </c>
      <c r="AF77" s="181">
        <f t="shared" si="178"/>
        <v>100</v>
      </c>
      <c r="AG77" s="224" t="str">
        <f t="shared" si="179"/>
        <v>2</v>
      </c>
      <c r="AH77" s="175" t="s">
        <v>74</v>
      </c>
      <c r="AI77" s="176" t="str">
        <f t="shared" si="103"/>
        <v>1</v>
      </c>
      <c r="AJ77" s="175" t="s">
        <v>83</v>
      </c>
      <c r="AK77" s="176" t="str">
        <f t="shared" si="180"/>
        <v>3</v>
      </c>
      <c r="AL77" s="177">
        <f t="shared" si="105"/>
        <v>3</v>
      </c>
      <c r="AM77" s="177" t="str">
        <f t="shared" si="181"/>
        <v>RIESGO BAJO</v>
      </c>
      <c r="AN77" s="178" t="str">
        <f t="shared" si="182"/>
        <v>ASUMIR</v>
      </c>
      <c r="AO77" s="187" t="s">
        <v>709</v>
      </c>
      <c r="AP77" s="183" t="s">
        <v>474</v>
      </c>
      <c r="AQ77" s="194">
        <v>42735</v>
      </c>
      <c r="AR77" s="189" t="s">
        <v>710</v>
      </c>
    </row>
    <row r="78" spans="2:44" ht="144">
      <c r="B78" s="291" t="s">
        <v>133</v>
      </c>
      <c r="C78" s="249">
        <v>66</v>
      </c>
      <c r="D78" s="171" t="s">
        <v>47</v>
      </c>
      <c r="E78" s="171" t="s">
        <v>48</v>
      </c>
      <c r="F78" s="250" t="s">
        <v>507</v>
      </c>
      <c r="G78" s="172" t="s">
        <v>711</v>
      </c>
      <c r="H78" s="173" t="s">
        <v>712</v>
      </c>
      <c r="I78" s="173" t="s">
        <v>713</v>
      </c>
      <c r="J78" s="255" t="s">
        <v>51</v>
      </c>
      <c r="K78" s="244" t="str">
        <f t="shared" si="168"/>
        <v>impacto</v>
      </c>
      <c r="L78" s="174" t="s">
        <v>65</v>
      </c>
      <c r="M78" s="176" t="str">
        <f t="shared" si="92"/>
        <v>4</v>
      </c>
      <c r="N78" s="175" t="s">
        <v>83</v>
      </c>
      <c r="O78" s="176" t="str">
        <f t="shared" si="169"/>
        <v>3</v>
      </c>
      <c r="P78" s="177">
        <f t="shared" si="170"/>
        <v>12</v>
      </c>
      <c r="Q78" s="178" t="str">
        <f t="shared" si="171"/>
        <v>RIESGO ALTO</v>
      </c>
      <c r="R78" s="448" t="s">
        <v>789</v>
      </c>
      <c r="S78" s="449"/>
      <c r="T78" s="175" t="s">
        <v>55</v>
      </c>
      <c r="U78" s="179">
        <f t="shared" si="172"/>
        <v>15</v>
      </c>
      <c r="V78" s="175" t="s">
        <v>55</v>
      </c>
      <c r="W78" s="179">
        <f t="shared" si="173"/>
        <v>5</v>
      </c>
      <c r="X78" s="175" t="s">
        <v>55</v>
      </c>
      <c r="Y78" s="180">
        <f t="shared" si="174"/>
        <v>25</v>
      </c>
      <c r="Z78" s="175" t="s">
        <v>55</v>
      </c>
      <c r="AA78" s="179">
        <f t="shared" si="175"/>
        <v>15</v>
      </c>
      <c r="AB78" s="175" t="s">
        <v>55</v>
      </c>
      <c r="AC78" s="180">
        <f t="shared" si="176"/>
        <v>10</v>
      </c>
      <c r="AD78" s="175" t="s">
        <v>55</v>
      </c>
      <c r="AE78" s="179">
        <f t="shared" si="177"/>
        <v>30</v>
      </c>
      <c r="AF78" s="181">
        <f t="shared" si="178"/>
        <v>100</v>
      </c>
      <c r="AG78" s="224" t="str">
        <f t="shared" si="179"/>
        <v>2</v>
      </c>
      <c r="AH78" s="175" t="s">
        <v>74</v>
      </c>
      <c r="AI78" s="176" t="str">
        <f t="shared" si="103"/>
        <v>1</v>
      </c>
      <c r="AJ78" s="175" t="s">
        <v>83</v>
      </c>
      <c r="AK78" s="176" t="str">
        <f t="shared" si="180"/>
        <v>3</v>
      </c>
      <c r="AL78" s="177">
        <f t="shared" si="105"/>
        <v>3</v>
      </c>
      <c r="AM78" s="177" t="str">
        <f t="shared" si="181"/>
        <v>RIESGO BAJO</v>
      </c>
      <c r="AN78" s="178" t="str">
        <f t="shared" si="182"/>
        <v>ASUMIR</v>
      </c>
      <c r="AO78" s="187" t="s">
        <v>714</v>
      </c>
      <c r="AP78" s="183" t="s">
        <v>474</v>
      </c>
      <c r="AQ78" s="194">
        <v>42735</v>
      </c>
      <c r="AR78" s="189" t="s">
        <v>715</v>
      </c>
    </row>
    <row r="79" spans="2:44" ht="409.5">
      <c r="B79" s="291" t="s">
        <v>133</v>
      </c>
      <c r="C79" s="249">
        <v>67</v>
      </c>
      <c r="D79" s="171" t="s">
        <v>47</v>
      </c>
      <c r="E79" s="171" t="s">
        <v>48</v>
      </c>
      <c r="F79" s="250" t="s">
        <v>85</v>
      </c>
      <c r="G79" s="172" t="s">
        <v>716</v>
      </c>
      <c r="H79" s="173" t="s">
        <v>717</v>
      </c>
      <c r="I79" s="173" t="s">
        <v>718</v>
      </c>
      <c r="J79" s="255" t="s">
        <v>51</v>
      </c>
      <c r="K79" s="244" t="str">
        <f t="shared" si="168"/>
        <v>impacto</v>
      </c>
      <c r="L79" s="174" t="s">
        <v>73</v>
      </c>
      <c r="M79" s="176" t="str">
        <f t="shared" si="92"/>
        <v>2</v>
      </c>
      <c r="N79" s="175" t="s">
        <v>53</v>
      </c>
      <c r="O79" s="176" t="str">
        <f t="shared" si="169"/>
        <v>4</v>
      </c>
      <c r="P79" s="177">
        <f t="shared" si="170"/>
        <v>8</v>
      </c>
      <c r="Q79" s="178" t="str">
        <f t="shared" si="171"/>
        <v>RIESGO ALTO</v>
      </c>
      <c r="R79" s="436" t="s">
        <v>719</v>
      </c>
      <c r="S79" s="437"/>
      <c r="T79" s="175" t="s">
        <v>55</v>
      </c>
      <c r="U79" s="179">
        <f t="shared" si="172"/>
        <v>15</v>
      </c>
      <c r="V79" s="175" t="s">
        <v>55</v>
      </c>
      <c r="W79" s="179">
        <f t="shared" si="173"/>
        <v>5</v>
      </c>
      <c r="X79" s="175" t="s">
        <v>55</v>
      </c>
      <c r="Y79" s="180">
        <f t="shared" si="174"/>
        <v>25</v>
      </c>
      <c r="Z79" s="175" t="s">
        <v>55</v>
      </c>
      <c r="AA79" s="179">
        <f t="shared" si="175"/>
        <v>15</v>
      </c>
      <c r="AB79" s="175" t="s">
        <v>55</v>
      </c>
      <c r="AC79" s="180">
        <f t="shared" si="176"/>
        <v>10</v>
      </c>
      <c r="AD79" s="175" t="s">
        <v>55</v>
      </c>
      <c r="AE79" s="179">
        <f t="shared" si="177"/>
        <v>30</v>
      </c>
      <c r="AF79" s="181">
        <f t="shared" si="178"/>
        <v>100</v>
      </c>
      <c r="AG79" s="224" t="str">
        <f t="shared" si="179"/>
        <v>2</v>
      </c>
      <c r="AH79" s="175" t="s">
        <v>74</v>
      </c>
      <c r="AI79" s="176" t="str">
        <f t="shared" si="103"/>
        <v>1</v>
      </c>
      <c r="AJ79" s="175" t="s">
        <v>53</v>
      </c>
      <c r="AK79" s="176" t="str">
        <f t="shared" si="180"/>
        <v>4</v>
      </c>
      <c r="AL79" s="177">
        <f t="shared" si="105"/>
        <v>4</v>
      </c>
      <c r="AM79" s="177" t="str">
        <f t="shared" si="181"/>
        <v>RIESGO MODERADO</v>
      </c>
      <c r="AN79" s="178" t="str">
        <f t="shared" si="182"/>
        <v>REDUCIR EL RIESGO</v>
      </c>
      <c r="AO79" s="187" t="s">
        <v>720</v>
      </c>
      <c r="AP79" s="183" t="s">
        <v>474</v>
      </c>
      <c r="AQ79" s="194">
        <v>42735</v>
      </c>
      <c r="AR79" s="189" t="s">
        <v>721</v>
      </c>
    </row>
    <row r="80" spans="2:44" ht="252.75" thickBot="1">
      <c r="B80" s="292" t="s">
        <v>133</v>
      </c>
      <c r="C80" s="251">
        <v>68</v>
      </c>
      <c r="D80" s="207" t="s">
        <v>47</v>
      </c>
      <c r="E80" s="207" t="s">
        <v>48</v>
      </c>
      <c r="F80" s="252" t="s">
        <v>85</v>
      </c>
      <c r="G80" s="208" t="s">
        <v>722</v>
      </c>
      <c r="H80" s="209" t="s">
        <v>723</v>
      </c>
      <c r="I80" s="209" t="s">
        <v>724</v>
      </c>
      <c r="J80" s="256" t="s">
        <v>51</v>
      </c>
      <c r="K80" s="245" t="str">
        <f t="shared" si="168"/>
        <v>impacto</v>
      </c>
      <c r="L80" s="210" t="s">
        <v>73</v>
      </c>
      <c r="M80" s="212" t="str">
        <f t="shared" si="92"/>
        <v>2</v>
      </c>
      <c r="N80" s="211" t="s">
        <v>53</v>
      </c>
      <c r="O80" s="212" t="str">
        <f t="shared" si="169"/>
        <v>4</v>
      </c>
      <c r="P80" s="213">
        <f t="shared" si="170"/>
        <v>8</v>
      </c>
      <c r="Q80" s="214" t="str">
        <f t="shared" si="171"/>
        <v>RIESGO ALTO</v>
      </c>
      <c r="R80" s="438" t="s">
        <v>725</v>
      </c>
      <c r="S80" s="439"/>
      <c r="T80" s="211" t="s">
        <v>56</v>
      </c>
      <c r="U80" s="215">
        <f t="shared" si="172"/>
        <v>0</v>
      </c>
      <c r="V80" s="211" t="s">
        <v>55</v>
      </c>
      <c r="W80" s="215">
        <f t="shared" si="173"/>
        <v>5</v>
      </c>
      <c r="X80" s="211" t="s">
        <v>56</v>
      </c>
      <c r="Y80" s="216">
        <f t="shared" si="174"/>
        <v>0</v>
      </c>
      <c r="Z80" s="211" t="s">
        <v>56</v>
      </c>
      <c r="AA80" s="215">
        <f t="shared" si="175"/>
        <v>0</v>
      </c>
      <c r="AB80" s="211" t="s">
        <v>56</v>
      </c>
      <c r="AC80" s="216">
        <f t="shared" si="176"/>
        <v>0</v>
      </c>
      <c r="AD80" s="211" t="s">
        <v>56</v>
      </c>
      <c r="AE80" s="215">
        <f t="shared" si="177"/>
        <v>0</v>
      </c>
      <c r="AF80" s="217">
        <f t="shared" si="178"/>
        <v>5</v>
      </c>
      <c r="AG80" s="225" t="str">
        <f t="shared" si="179"/>
        <v>0</v>
      </c>
      <c r="AH80" s="211" t="s">
        <v>73</v>
      </c>
      <c r="AI80" s="212" t="str">
        <f t="shared" si="103"/>
        <v>2</v>
      </c>
      <c r="AJ80" s="211" t="s">
        <v>53</v>
      </c>
      <c r="AK80" s="212" t="str">
        <f t="shared" si="180"/>
        <v>4</v>
      </c>
      <c r="AL80" s="213">
        <f t="shared" si="105"/>
        <v>8</v>
      </c>
      <c r="AM80" s="213" t="str">
        <f t="shared" si="181"/>
        <v>RIESGO ALTO</v>
      </c>
      <c r="AN80" s="214" t="str">
        <f t="shared" si="182"/>
        <v>EVITAR EL RIESGO</v>
      </c>
      <c r="AO80" s="218" t="s">
        <v>726</v>
      </c>
      <c r="AP80" s="219" t="s">
        <v>474</v>
      </c>
      <c r="AQ80" s="236">
        <v>42735</v>
      </c>
      <c r="AR80" s="226" t="s">
        <v>727</v>
      </c>
    </row>
    <row r="81" spans="2:44" ht="72">
      <c r="B81" s="290" t="s">
        <v>728</v>
      </c>
      <c r="C81" s="247">
        <v>69</v>
      </c>
      <c r="D81" s="157" t="s">
        <v>47</v>
      </c>
      <c r="E81" s="157" t="s">
        <v>118</v>
      </c>
      <c r="F81" s="248" t="s">
        <v>661</v>
      </c>
      <c r="G81" s="158" t="s">
        <v>662</v>
      </c>
      <c r="H81" s="159" t="s">
        <v>663</v>
      </c>
      <c r="I81" s="159" t="s">
        <v>664</v>
      </c>
      <c r="J81" s="254" t="s">
        <v>51</v>
      </c>
      <c r="K81" s="243" t="str">
        <f>IF(J81="corrupción","impactoco","impacto")</f>
        <v>impacto</v>
      </c>
      <c r="L81" s="160" t="s">
        <v>52</v>
      </c>
      <c r="M81" s="162" t="str">
        <f t="shared" si="92"/>
        <v>5</v>
      </c>
      <c r="N81" s="161" t="s">
        <v>53</v>
      </c>
      <c r="O81" s="162" t="str">
        <f>IF(N81="INSIGNIFICANTE","1",IF(N81="MENOR","2",IF(N81="MODERADO","3",IF(N81="MAYOR","4",IF(N81="CATASTRÓFICO","5","")))))</f>
        <v>4</v>
      </c>
      <c r="P81" s="163">
        <f>IF(M81="","",M81*O81)</f>
        <v>20</v>
      </c>
      <c r="Q81" s="164" t="str">
        <f>IF(P81="","",IF(P81&gt;=15,"RIESGO EXTREMO",IF(P81&gt;=7,"RIESGO ALTO",IF(P81&gt;=4,"RIESGO MODERADO",IF(P81&gt;=1,"RIESGO BAJO","")))))</f>
        <v>RIESGO EXTREMO</v>
      </c>
      <c r="R81" s="434" t="s">
        <v>860</v>
      </c>
      <c r="S81" s="435"/>
      <c r="T81" s="161" t="s">
        <v>55</v>
      </c>
      <c r="U81" s="165">
        <f>IF(T81="SI",15,0)</f>
        <v>15</v>
      </c>
      <c r="V81" s="161" t="s">
        <v>55</v>
      </c>
      <c r="W81" s="165">
        <f>IF(V81="SI",5,0)</f>
        <v>5</v>
      </c>
      <c r="X81" s="161" t="s">
        <v>55</v>
      </c>
      <c r="Y81" s="166">
        <f>IF(X81="SI",25,0)</f>
        <v>25</v>
      </c>
      <c r="Z81" s="161" t="s">
        <v>55</v>
      </c>
      <c r="AA81" s="165">
        <f>IF(Z81="SI",15,0)</f>
        <v>15</v>
      </c>
      <c r="AB81" s="161" t="s">
        <v>55</v>
      </c>
      <c r="AC81" s="166">
        <f>IF(AB81="SI",10,0)</f>
        <v>10</v>
      </c>
      <c r="AD81" s="161" t="s">
        <v>56</v>
      </c>
      <c r="AE81" s="165">
        <f>IF(AD81="SI",30,0)</f>
        <v>0</v>
      </c>
      <c r="AF81" s="167">
        <f>U81+W81+Y81+AA81+AC81+AE81</f>
        <v>70</v>
      </c>
      <c r="AG81" s="227" t="str">
        <f t="shared" si="179"/>
        <v>1</v>
      </c>
      <c r="AH81" s="161" t="s">
        <v>65</v>
      </c>
      <c r="AI81" s="162" t="str">
        <f t="shared" si="103"/>
        <v>4</v>
      </c>
      <c r="AJ81" s="161" t="s">
        <v>53</v>
      </c>
      <c r="AK81" s="162" t="str">
        <f>IF(AJ81="INSIGNIFICANTE","1",IF(AJ81="MENOR","2",IF(AJ81="MODERADO","3",IF(AJ81="MAYOR","4",IF(AJ81="CATASTRÓFICO","5","")))))</f>
        <v>4</v>
      </c>
      <c r="AL81" s="163">
        <f t="shared" si="105"/>
        <v>16</v>
      </c>
      <c r="AM81" s="163" t="str">
        <f>IF(AL81="","",IF(AL81&gt;=15,"RIESGO EXTREMO",IF(AL81&gt;=7,"RIESGO ALTO",IF(AL81&gt;=4,"RIESGO MODERADO",IF(AL81&gt;=1,"RIESGO BAJO","")))))</f>
        <v>RIESGO EXTREMO</v>
      </c>
      <c r="AN81" s="164" t="str">
        <f>IF(AM81="","",IF(AM81="RIESGO EXTREMO","COMPARTIR O TRANSFERIR EL RIESGO",IF(AM81="RIESGO ALTO","EVITAR EL RIESGO",IF(AM81="RIESGO MODERADO","REDUCIR EL RIESGO",IF(AM81="RIESGO BAJO","ASUMIR","")))))</f>
        <v>COMPARTIR O TRANSFERIR EL RIESGO</v>
      </c>
      <c r="AO81" s="258" t="s">
        <v>666</v>
      </c>
      <c r="AP81" s="169" t="s">
        <v>474</v>
      </c>
      <c r="AQ81" s="228">
        <v>42735</v>
      </c>
      <c r="AR81" s="170" t="s">
        <v>861</v>
      </c>
    </row>
    <row r="82" spans="2:44" ht="126">
      <c r="B82" s="291" t="s">
        <v>728</v>
      </c>
      <c r="C82" s="249">
        <v>70</v>
      </c>
      <c r="D82" s="171" t="s">
        <v>47</v>
      </c>
      <c r="E82" s="171" t="s">
        <v>118</v>
      </c>
      <c r="F82" s="250" t="s">
        <v>167</v>
      </c>
      <c r="G82" s="172" t="s">
        <v>862</v>
      </c>
      <c r="H82" s="173" t="s">
        <v>863</v>
      </c>
      <c r="I82" s="173" t="s">
        <v>864</v>
      </c>
      <c r="J82" s="255" t="s">
        <v>87</v>
      </c>
      <c r="K82" s="244" t="str">
        <f t="shared" ref="K82:K92" si="183">IF(J82="corrupción","impactoco","impacto")</f>
        <v>impacto</v>
      </c>
      <c r="L82" s="174" t="s">
        <v>74</v>
      </c>
      <c r="M82" s="176" t="str">
        <f t="shared" si="92"/>
        <v>1</v>
      </c>
      <c r="N82" s="175" t="s">
        <v>53</v>
      </c>
      <c r="O82" s="176" t="str">
        <f t="shared" ref="O82:O92" si="184">IF(N82="INSIGNIFICANTE","1",IF(N82="MENOR","2",IF(N82="MODERADO","3",IF(N82="MAYOR","4",IF(N82="CATASTRÓFICO","5","")))))</f>
        <v>4</v>
      </c>
      <c r="P82" s="177">
        <f t="shared" ref="P82:P92" si="185">IF(M82="","",M82*O82)</f>
        <v>4</v>
      </c>
      <c r="Q82" s="178" t="str">
        <f t="shared" ref="Q82:Q92" si="186">IF(P82="","",IF(P82&gt;=15,"RIESGO EXTREMO",IF(P82&gt;=7,"RIESGO ALTO",IF(P82&gt;=4,"RIESGO MODERADO",IF(P82&gt;=1,"RIESGO BAJO","")))))</f>
        <v>RIESGO MODERADO</v>
      </c>
      <c r="R82" s="436" t="s">
        <v>671</v>
      </c>
      <c r="S82" s="437"/>
      <c r="T82" s="175" t="s">
        <v>55</v>
      </c>
      <c r="U82" s="179">
        <f t="shared" ref="U82:U92" si="187">IF(T82="SI",15,0)</f>
        <v>15</v>
      </c>
      <c r="V82" s="175" t="s">
        <v>55</v>
      </c>
      <c r="W82" s="179">
        <f t="shared" ref="W82:W92" si="188">IF(V82="SI",5,0)</f>
        <v>5</v>
      </c>
      <c r="X82" s="175" t="s">
        <v>55</v>
      </c>
      <c r="Y82" s="180">
        <f t="shared" ref="Y82:Y84" si="189">IF(X82="SI",25,0)</f>
        <v>25</v>
      </c>
      <c r="Z82" s="175" t="s">
        <v>55</v>
      </c>
      <c r="AA82" s="179">
        <f t="shared" ref="AA82:AA92" si="190">IF(Z82="SI",15,0)</f>
        <v>15</v>
      </c>
      <c r="AB82" s="175" t="s">
        <v>55</v>
      </c>
      <c r="AC82" s="180">
        <f t="shared" ref="AC82:AC92" si="191">IF(AB82="SI",10,0)</f>
        <v>10</v>
      </c>
      <c r="AD82" s="175" t="s">
        <v>55</v>
      </c>
      <c r="AE82" s="179">
        <f t="shared" ref="AE82:AE92" si="192">IF(AD82="SI",30,0)</f>
        <v>30</v>
      </c>
      <c r="AF82" s="181">
        <f t="shared" ref="AF82:AF92" si="193">U82+W82+Y82+AA82+AC82+AE82</f>
        <v>100</v>
      </c>
      <c r="AG82" s="224" t="str">
        <f t="shared" si="179"/>
        <v>2</v>
      </c>
      <c r="AH82" s="175" t="s">
        <v>74</v>
      </c>
      <c r="AI82" s="176" t="str">
        <f t="shared" si="103"/>
        <v>1</v>
      </c>
      <c r="AJ82" s="175" t="s">
        <v>53</v>
      </c>
      <c r="AK82" s="176" t="str">
        <f t="shared" ref="AK82:AK92" si="194">IF(AJ82="INSIGNIFICANTE","1",IF(AJ82="MENOR","2",IF(AJ82="MODERADO","3",IF(AJ82="MAYOR","4",IF(AJ82="CATASTRÓFICO","5","")))))</f>
        <v>4</v>
      </c>
      <c r="AL82" s="177">
        <f t="shared" si="105"/>
        <v>4</v>
      </c>
      <c r="AM82" s="177" t="str">
        <f t="shared" ref="AM82:AM92" si="195">IF(AL82="","",IF(AL82&gt;=15,"RIESGO EXTREMO",IF(AL82&gt;=7,"RIESGO ALTO",IF(AL82&gt;=4,"RIESGO MODERADO",IF(AL82&gt;=1,"RIESGO BAJO","")))))</f>
        <v>RIESGO MODERADO</v>
      </c>
      <c r="AN82" s="178" t="str">
        <f t="shared" ref="AN82:AN92" si="196">IF(AM82="","",IF(AM82="RIESGO EXTREMO","COMPARTIR O TRANSFERIR EL RIESGO",IF(AM82="RIESGO ALTO","EVITAR EL RIESGO",IF(AM82="RIESGO MODERADO","REDUCIR EL RIESGO",IF(AM82="RIESGO BAJO","ASUMIR","")))))</f>
        <v>REDUCIR EL RIESGO</v>
      </c>
      <c r="AO82" s="187" t="s">
        <v>672</v>
      </c>
      <c r="AP82" s="183" t="s">
        <v>474</v>
      </c>
      <c r="AQ82" s="190">
        <v>42735</v>
      </c>
      <c r="AR82" s="186" t="s">
        <v>865</v>
      </c>
    </row>
    <row r="83" spans="2:44" ht="90">
      <c r="B83" s="291" t="s">
        <v>728</v>
      </c>
      <c r="C83" s="249">
        <v>71</v>
      </c>
      <c r="D83" s="171" t="s">
        <v>47</v>
      </c>
      <c r="E83" s="171" t="s">
        <v>48</v>
      </c>
      <c r="F83" s="250" t="s">
        <v>507</v>
      </c>
      <c r="G83" s="185" t="s">
        <v>866</v>
      </c>
      <c r="H83" s="173" t="s">
        <v>675</v>
      </c>
      <c r="I83" s="173" t="s">
        <v>867</v>
      </c>
      <c r="J83" s="255" t="s">
        <v>51</v>
      </c>
      <c r="K83" s="244" t="str">
        <f t="shared" si="183"/>
        <v>impacto</v>
      </c>
      <c r="L83" s="174" t="s">
        <v>73</v>
      </c>
      <c r="M83" s="176" t="str">
        <f t="shared" si="92"/>
        <v>2</v>
      </c>
      <c r="N83" s="175" t="s">
        <v>53</v>
      </c>
      <c r="O83" s="176" t="str">
        <f t="shared" si="184"/>
        <v>4</v>
      </c>
      <c r="P83" s="177">
        <f t="shared" si="185"/>
        <v>8</v>
      </c>
      <c r="Q83" s="178" t="str">
        <f t="shared" si="186"/>
        <v>RIESGO ALTO</v>
      </c>
      <c r="R83" s="436" t="s">
        <v>868</v>
      </c>
      <c r="S83" s="437"/>
      <c r="T83" s="175" t="s">
        <v>55</v>
      </c>
      <c r="U83" s="179">
        <f t="shared" si="187"/>
        <v>15</v>
      </c>
      <c r="V83" s="175" t="s">
        <v>55</v>
      </c>
      <c r="W83" s="179">
        <f t="shared" si="188"/>
        <v>5</v>
      </c>
      <c r="X83" s="175" t="s">
        <v>55</v>
      </c>
      <c r="Y83" s="180">
        <f t="shared" si="189"/>
        <v>25</v>
      </c>
      <c r="Z83" s="175" t="s">
        <v>55</v>
      </c>
      <c r="AA83" s="179">
        <f t="shared" si="190"/>
        <v>15</v>
      </c>
      <c r="AB83" s="175" t="s">
        <v>55</v>
      </c>
      <c r="AC83" s="180">
        <f t="shared" si="191"/>
        <v>10</v>
      </c>
      <c r="AD83" s="175" t="s">
        <v>55</v>
      </c>
      <c r="AE83" s="179">
        <f t="shared" si="192"/>
        <v>30</v>
      </c>
      <c r="AF83" s="181">
        <f t="shared" si="193"/>
        <v>100</v>
      </c>
      <c r="AG83" s="224" t="str">
        <f t="shared" si="179"/>
        <v>2</v>
      </c>
      <c r="AH83" s="175" t="s">
        <v>74</v>
      </c>
      <c r="AI83" s="176" t="str">
        <f t="shared" si="103"/>
        <v>1</v>
      </c>
      <c r="AJ83" s="175" t="s">
        <v>53</v>
      </c>
      <c r="AK83" s="176" t="str">
        <f t="shared" si="194"/>
        <v>4</v>
      </c>
      <c r="AL83" s="177">
        <f t="shared" si="105"/>
        <v>4</v>
      </c>
      <c r="AM83" s="177" t="str">
        <f t="shared" si="195"/>
        <v>RIESGO MODERADO</v>
      </c>
      <c r="AN83" s="178" t="str">
        <f t="shared" si="196"/>
        <v>REDUCIR EL RIESGO</v>
      </c>
      <c r="AO83" s="187" t="s">
        <v>869</v>
      </c>
      <c r="AP83" s="183" t="s">
        <v>474</v>
      </c>
      <c r="AQ83" s="190">
        <v>42735</v>
      </c>
      <c r="AR83" s="186" t="s">
        <v>679</v>
      </c>
    </row>
    <row r="84" spans="2:44" ht="108.75" thickBot="1">
      <c r="B84" s="292" t="s">
        <v>728</v>
      </c>
      <c r="C84" s="251">
        <v>72</v>
      </c>
      <c r="D84" s="207" t="s">
        <v>47</v>
      </c>
      <c r="E84" s="207" t="s">
        <v>118</v>
      </c>
      <c r="F84" s="252" t="s">
        <v>198</v>
      </c>
      <c r="G84" s="208" t="s">
        <v>680</v>
      </c>
      <c r="H84" s="209" t="s">
        <v>681</v>
      </c>
      <c r="I84" s="209" t="s">
        <v>682</v>
      </c>
      <c r="J84" s="256" t="s">
        <v>81</v>
      </c>
      <c r="K84" s="245" t="str">
        <f t="shared" si="183"/>
        <v>impactoco</v>
      </c>
      <c r="L84" s="210" t="s">
        <v>74</v>
      </c>
      <c r="M84" s="212" t="str">
        <f t="shared" si="92"/>
        <v>1</v>
      </c>
      <c r="N84" s="211" t="s">
        <v>82</v>
      </c>
      <c r="O84" s="212" t="str">
        <f t="shared" si="184"/>
        <v>5</v>
      </c>
      <c r="P84" s="213">
        <f t="shared" si="185"/>
        <v>5</v>
      </c>
      <c r="Q84" s="214" t="str">
        <f t="shared" si="186"/>
        <v>RIESGO MODERADO</v>
      </c>
      <c r="R84" s="438" t="s">
        <v>189</v>
      </c>
      <c r="S84" s="439"/>
      <c r="T84" s="211" t="s">
        <v>56</v>
      </c>
      <c r="U84" s="215">
        <f t="shared" si="187"/>
        <v>0</v>
      </c>
      <c r="V84" s="211" t="s">
        <v>56</v>
      </c>
      <c r="W84" s="215">
        <f t="shared" si="188"/>
        <v>0</v>
      </c>
      <c r="X84" s="211" t="s">
        <v>56</v>
      </c>
      <c r="Y84" s="216">
        <f t="shared" si="189"/>
        <v>0</v>
      </c>
      <c r="Z84" s="211" t="s">
        <v>56</v>
      </c>
      <c r="AA84" s="215">
        <f t="shared" si="190"/>
        <v>0</v>
      </c>
      <c r="AB84" s="211" t="s">
        <v>56</v>
      </c>
      <c r="AC84" s="216">
        <f t="shared" si="191"/>
        <v>0</v>
      </c>
      <c r="AD84" s="211" t="s">
        <v>56</v>
      </c>
      <c r="AE84" s="215">
        <f t="shared" si="192"/>
        <v>0</v>
      </c>
      <c r="AF84" s="217">
        <f t="shared" si="193"/>
        <v>0</v>
      </c>
      <c r="AG84" s="225" t="str">
        <f t="shared" si="179"/>
        <v>0</v>
      </c>
      <c r="AH84" s="211" t="s">
        <v>74</v>
      </c>
      <c r="AI84" s="212" t="str">
        <f t="shared" si="103"/>
        <v>1</v>
      </c>
      <c r="AJ84" s="211" t="s">
        <v>82</v>
      </c>
      <c r="AK84" s="212" t="str">
        <f t="shared" si="194"/>
        <v>5</v>
      </c>
      <c r="AL84" s="213">
        <f t="shared" si="105"/>
        <v>5</v>
      </c>
      <c r="AM84" s="213" t="str">
        <f t="shared" si="195"/>
        <v>RIESGO MODERADO</v>
      </c>
      <c r="AN84" s="214" t="str">
        <f t="shared" si="196"/>
        <v>REDUCIR EL RIESGO</v>
      </c>
      <c r="AO84" s="218" t="s">
        <v>870</v>
      </c>
      <c r="AP84" s="219" t="s">
        <v>474</v>
      </c>
      <c r="AQ84" s="220">
        <v>42735</v>
      </c>
      <c r="AR84" s="229" t="s">
        <v>684</v>
      </c>
    </row>
    <row r="85" spans="2:44" ht="90">
      <c r="B85" s="290" t="s">
        <v>760</v>
      </c>
      <c r="C85" s="247">
        <v>73</v>
      </c>
      <c r="D85" s="157" t="s">
        <v>47</v>
      </c>
      <c r="E85" s="157" t="s">
        <v>48</v>
      </c>
      <c r="F85" s="248" t="s">
        <v>49</v>
      </c>
      <c r="G85" s="158" t="s">
        <v>608</v>
      </c>
      <c r="H85" s="159" t="s">
        <v>609</v>
      </c>
      <c r="I85" s="159" t="s">
        <v>871</v>
      </c>
      <c r="J85" s="254" t="s">
        <v>51</v>
      </c>
      <c r="K85" s="243" t="str">
        <f t="shared" si="183"/>
        <v>impacto</v>
      </c>
      <c r="L85" s="160" t="s">
        <v>131</v>
      </c>
      <c r="M85" s="162" t="str">
        <f t="shared" si="92"/>
        <v>3</v>
      </c>
      <c r="N85" s="161" t="s">
        <v>83</v>
      </c>
      <c r="O85" s="162" t="str">
        <f t="shared" si="184"/>
        <v>3</v>
      </c>
      <c r="P85" s="163">
        <f t="shared" si="185"/>
        <v>9</v>
      </c>
      <c r="Q85" s="164" t="str">
        <f t="shared" si="186"/>
        <v>RIESGO ALTO</v>
      </c>
      <c r="R85" s="434" t="s">
        <v>611</v>
      </c>
      <c r="S85" s="435"/>
      <c r="T85" s="161" t="s">
        <v>56</v>
      </c>
      <c r="U85" s="165">
        <f t="shared" si="187"/>
        <v>0</v>
      </c>
      <c r="V85" s="161" t="s">
        <v>55</v>
      </c>
      <c r="W85" s="165">
        <f t="shared" si="188"/>
        <v>5</v>
      </c>
      <c r="X85" s="161" t="s">
        <v>55</v>
      </c>
      <c r="Y85" s="166">
        <f>IF(X85="SI",25,0)</f>
        <v>25</v>
      </c>
      <c r="Z85" s="161" t="s">
        <v>55</v>
      </c>
      <c r="AA85" s="165">
        <f t="shared" si="190"/>
        <v>15</v>
      </c>
      <c r="AB85" s="161" t="s">
        <v>55</v>
      </c>
      <c r="AC85" s="166">
        <f t="shared" si="191"/>
        <v>10</v>
      </c>
      <c r="AD85" s="161" t="s">
        <v>55</v>
      </c>
      <c r="AE85" s="165">
        <f t="shared" si="192"/>
        <v>30</v>
      </c>
      <c r="AF85" s="167">
        <f t="shared" si="193"/>
        <v>85</v>
      </c>
      <c r="AG85" s="227" t="str">
        <f t="shared" si="179"/>
        <v>2</v>
      </c>
      <c r="AH85" s="161" t="s">
        <v>74</v>
      </c>
      <c r="AI85" s="162" t="str">
        <f t="shared" si="103"/>
        <v>1</v>
      </c>
      <c r="AJ85" s="161" t="s">
        <v>83</v>
      </c>
      <c r="AK85" s="162" t="str">
        <f t="shared" si="194"/>
        <v>3</v>
      </c>
      <c r="AL85" s="163">
        <f t="shared" si="105"/>
        <v>3</v>
      </c>
      <c r="AM85" s="163" t="str">
        <f t="shared" si="195"/>
        <v>RIESGO BAJO</v>
      </c>
      <c r="AN85" s="164" t="str">
        <f t="shared" si="196"/>
        <v>ASUMIR</v>
      </c>
      <c r="AO85" s="258" t="s">
        <v>872</v>
      </c>
      <c r="AP85" s="169" t="s">
        <v>613</v>
      </c>
      <c r="AQ85" s="228">
        <v>42551</v>
      </c>
      <c r="AR85" s="170" t="s">
        <v>873</v>
      </c>
    </row>
    <row r="86" spans="2:44" ht="72">
      <c r="B86" s="291" t="s">
        <v>760</v>
      </c>
      <c r="C86" s="249">
        <v>74</v>
      </c>
      <c r="D86" s="171" t="s">
        <v>47</v>
      </c>
      <c r="E86" s="171" t="s">
        <v>48</v>
      </c>
      <c r="F86" s="250" t="s">
        <v>443</v>
      </c>
      <c r="G86" s="185" t="s">
        <v>615</v>
      </c>
      <c r="H86" s="173" t="s">
        <v>616</v>
      </c>
      <c r="I86" s="173" t="s">
        <v>617</v>
      </c>
      <c r="J86" s="255" t="s">
        <v>51</v>
      </c>
      <c r="K86" s="244" t="str">
        <f t="shared" si="183"/>
        <v>impacto</v>
      </c>
      <c r="L86" s="174" t="s">
        <v>131</v>
      </c>
      <c r="M86" s="176" t="str">
        <f t="shared" si="92"/>
        <v>3</v>
      </c>
      <c r="N86" s="175" t="s">
        <v>83</v>
      </c>
      <c r="O86" s="176" t="str">
        <f t="shared" si="184"/>
        <v>3</v>
      </c>
      <c r="P86" s="177">
        <f t="shared" si="185"/>
        <v>9</v>
      </c>
      <c r="Q86" s="178" t="str">
        <f t="shared" si="186"/>
        <v>RIESGO ALTO</v>
      </c>
      <c r="R86" s="436" t="s">
        <v>618</v>
      </c>
      <c r="S86" s="437"/>
      <c r="T86" s="175" t="s">
        <v>56</v>
      </c>
      <c r="U86" s="179">
        <f t="shared" si="187"/>
        <v>0</v>
      </c>
      <c r="V86" s="175" t="s">
        <v>55</v>
      </c>
      <c r="W86" s="179">
        <f t="shared" si="188"/>
        <v>5</v>
      </c>
      <c r="X86" s="175" t="s">
        <v>56</v>
      </c>
      <c r="Y86" s="180">
        <f t="shared" ref="Y86:Y92" si="197">IF(X86="SI",25,0)</f>
        <v>0</v>
      </c>
      <c r="Z86" s="175" t="s">
        <v>56</v>
      </c>
      <c r="AA86" s="179">
        <f t="shared" si="190"/>
        <v>0</v>
      </c>
      <c r="AB86" s="175" t="s">
        <v>56</v>
      </c>
      <c r="AC86" s="180">
        <f t="shared" si="191"/>
        <v>0</v>
      </c>
      <c r="AD86" s="175" t="s">
        <v>55</v>
      </c>
      <c r="AE86" s="179">
        <f t="shared" si="192"/>
        <v>30</v>
      </c>
      <c r="AF86" s="181">
        <f t="shared" si="193"/>
        <v>35</v>
      </c>
      <c r="AG86" s="224" t="str">
        <f t="shared" si="179"/>
        <v>0</v>
      </c>
      <c r="AH86" s="175" t="s">
        <v>131</v>
      </c>
      <c r="AI86" s="176" t="str">
        <f t="shared" si="103"/>
        <v>3</v>
      </c>
      <c r="AJ86" s="175" t="s">
        <v>83</v>
      </c>
      <c r="AK86" s="176" t="str">
        <f t="shared" si="194"/>
        <v>3</v>
      </c>
      <c r="AL86" s="177">
        <f t="shared" si="105"/>
        <v>9</v>
      </c>
      <c r="AM86" s="177" t="str">
        <f t="shared" si="195"/>
        <v>RIESGO ALTO</v>
      </c>
      <c r="AN86" s="178" t="str">
        <f t="shared" si="196"/>
        <v>EVITAR EL RIESGO</v>
      </c>
      <c r="AO86" s="187" t="s">
        <v>619</v>
      </c>
      <c r="AP86" s="183" t="s">
        <v>613</v>
      </c>
      <c r="AQ86" s="190">
        <v>42551</v>
      </c>
      <c r="AR86" s="186" t="s">
        <v>620</v>
      </c>
    </row>
    <row r="87" spans="2:44" ht="54">
      <c r="B87" s="291" t="s">
        <v>760</v>
      </c>
      <c r="C87" s="249">
        <v>75</v>
      </c>
      <c r="D87" s="171" t="s">
        <v>47</v>
      </c>
      <c r="E87" s="171" t="s">
        <v>48</v>
      </c>
      <c r="F87" s="250" t="s">
        <v>443</v>
      </c>
      <c r="G87" s="172" t="s">
        <v>874</v>
      </c>
      <c r="H87" s="173" t="s">
        <v>875</v>
      </c>
      <c r="I87" s="173" t="s">
        <v>623</v>
      </c>
      <c r="J87" s="255" t="s">
        <v>51</v>
      </c>
      <c r="K87" s="244" t="str">
        <f t="shared" si="183"/>
        <v>impacto</v>
      </c>
      <c r="L87" s="174" t="s">
        <v>131</v>
      </c>
      <c r="M87" s="176" t="str">
        <f t="shared" si="92"/>
        <v>3</v>
      </c>
      <c r="N87" s="175" t="s">
        <v>83</v>
      </c>
      <c r="O87" s="176" t="str">
        <f t="shared" si="184"/>
        <v>3</v>
      </c>
      <c r="P87" s="177">
        <f t="shared" si="185"/>
        <v>9</v>
      </c>
      <c r="Q87" s="178" t="str">
        <f t="shared" si="186"/>
        <v>RIESGO ALTO</v>
      </c>
      <c r="R87" s="436" t="s">
        <v>624</v>
      </c>
      <c r="S87" s="437"/>
      <c r="T87" s="175" t="s">
        <v>56</v>
      </c>
      <c r="U87" s="179">
        <f t="shared" si="187"/>
        <v>0</v>
      </c>
      <c r="V87" s="175" t="s">
        <v>56</v>
      </c>
      <c r="W87" s="179">
        <f t="shared" si="188"/>
        <v>0</v>
      </c>
      <c r="X87" s="175" t="s">
        <v>56</v>
      </c>
      <c r="Y87" s="180">
        <f t="shared" si="197"/>
        <v>0</v>
      </c>
      <c r="Z87" s="175" t="s">
        <v>56</v>
      </c>
      <c r="AA87" s="179">
        <f t="shared" si="190"/>
        <v>0</v>
      </c>
      <c r="AB87" s="175" t="s">
        <v>56</v>
      </c>
      <c r="AC87" s="180">
        <f t="shared" si="191"/>
        <v>0</v>
      </c>
      <c r="AD87" s="175" t="s">
        <v>56</v>
      </c>
      <c r="AE87" s="179">
        <f t="shared" si="192"/>
        <v>0</v>
      </c>
      <c r="AF87" s="181">
        <f t="shared" si="193"/>
        <v>0</v>
      </c>
      <c r="AG87" s="224" t="str">
        <f t="shared" si="179"/>
        <v>0</v>
      </c>
      <c r="AH87" s="175" t="s">
        <v>131</v>
      </c>
      <c r="AI87" s="176" t="str">
        <f t="shared" si="103"/>
        <v>3</v>
      </c>
      <c r="AJ87" s="175" t="s">
        <v>83</v>
      </c>
      <c r="AK87" s="176" t="str">
        <f t="shared" si="194"/>
        <v>3</v>
      </c>
      <c r="AL87" s="177">
        <f t="shared" si="105"/>
        <v>9</v>
      </c>
      <c r="AM87" s="177" t="str">
        <f t="shared" si="195"/>
        <v>RIESGO ALTO</v>
      </c>
      <c r="AN87" s="178" t="str">
        <f t="shared" si="196"/>
        <v>EVITAR EL RIESGO</v>
      </c>
      <c r="AO87" s="187" t="s">
        <v>625</v>
      </c>
      <c r="AP87" s="183" t="s">
        <v>626</v>
      </c>
      <c r="AQ87" s="190">
        <v>42735</v>
      </c>
      <c r="AR87" s="188" t="s">
        <v>627</v>
      </c>
    </row>
    <row r="88" spans="2:44" ht="108">
      <c r="B88" s="291" t="s">
        <v>760</v>
      </c>
      <c r="C88" s="249">
        <v>76</v>
      </c>
      <c r="D88" s="171" t="s">
        <v>47</v>
      </c>
      <c r="E88" s="171" t="s">
        <v>118</v>
      </c>
      <c r="F88" s="250" t="s">
        <v>198</v>
      </c>
      <c r="G88" s="172" t="s">
        <v>628</v>
      </c>
      <c r="H88" s="173" t="s">
        <v>629</v>
      </c>
      <c r="I88" s="173" t="s">
        <v>630</v>
      </c>
      <c r="J88" s="255" t="s">
        <v>81</v>
      </c>
      <c r="K88" s="244" t="str">
        <f t="shared" si="183"/>
        <v>impactoco</v>
      </c>
      <c r="L88" s="174" t="s">
        <v>73</v>
      </c>
      <c r="M88" s="176" t="str">
        <f t="shared" si="92"/>
        <v>2</v>
      </c>
      <c r="N88" s="175" t="s">
        <v>83</v>
      </c>
      <c r="O88" s="176" t="str">
        <f t="shared" si="184"/>
        <v>3</v>
      </c>
      <c r="P88" s="177">
        <f t="shared" si="185"/>
        <v>6</v>
      </c>
      <c r="Q88" s="178" t="str">
        <f t="shared" si="186"/>
        <v>RIESGO MODERADO</v>
      </c>
      <c r="R88" s="436" t="s">
        <v>631</v>
      </c>
      <c r="S88" s="437"/>
      <c r="T88" s="175" t="s">
        <v>55</v>
      </c>
      <c r="U88" s="179">
        <f t="shared" si="187"/>
        <v>15</v>
      </c>
      <c r="V88" s="175" t="s">
        <v>55</v>
      </c>
      <c r="W88" s="179">
        <f t="shared" si="188"/>
        <v>5</v>
      </c>
      <c r="X88" s="175" t="s">
        <v>56</v>
      </c>
      <c r="Y88" s="180">
        <f t="shared" si="197"/>
        <v>0</v>
      </c>
      <c r="Z88" s="175" t="s">
        <v>55</v>
      </c>
      <c r="AA88" s="179">
        <f t="shared" si="190"/>
        <v>15</v>
      </c>
      <c r="AB88" s="175" t="s">
        <v>55</v>
      </c>
      <c r="AC88" s="180">
        <f t="shared" si="191"/>
        <v>10</v>
      </c>
      <c r="AD88" s="175" t="s">
        <v>55</v>
      </c>
      <c r="AE88" s="179">
        <f t="shared" si="192"/>
        <v>30</v>
      </c>
      <c r="AF88" s="181">
        <f t="shared" si="193"/>
        <v>75</v>
      </c>
      <c r="AG88" s="224" t="str">
        <f t="shared" si="179"/>
        <v>1</v>
      </c>
      <c r="AH88" s="175" t="s">
        <v>74</v>
      </c>
      <c r="AI88" s="176" t="str">
        <f t="shared" si="103"/>
        <v>1</v>
      </c>
      <c r="AJ88" s="175" t="s">
        <v>83</v>
      </c>
      <c r="AK88" s="176" t="str">
        <f t="shared" si="194"/>
        <v>3</v>
      </c>
      <c r="AL88" s="177">
        <f t="shared" si="105"/>
        <v>3</v>
      </c>
      <c r="AM88" s="177" t="str">
        <f t="shared" si="195"/>
        <v>RIESGO BAJO</v>
      </c>
      <c r="AN88" s="178" t="str">
        <f t="shared" si="196"/>
        <v>ASUMIR</v>
      </c>
      <c r="AO88" s="187" t="s">
        <v>632</v>
      </c>
      <c r="AP88" s="183" t="s">
        <v>633</v>
      </c>
      <c r="AQ88" s="190">
        <v>42735</v>
      </c>
      <c r="AR88" s="188" t="s">
        <v>627</v>
      </c>
    </row>
    <row r="89" spans="2:44" ht="144">
      <c r="B89" s="291" t="s">
        <v>760</v>
      </c>
      <c r="C89" s="249">
        <v>77</v>
      </c>
      <c r="D89" s="171" t="s">
        <v>47</v>
      </c>
      <c r="E89" s="171" t="s">
        <v>118</v>
      </c>
      <c r="F89" s="250" t="s">
        <v>198</v>
      </c>
      <c r="G89" s="172" t="s">
        <v>634</v>
      </c>
      <c r="H89" s="173" t="s">
        <v>635</v>
      </c>
      <c r="I89" s="173" t="s">
        <v>630</v>
      </c>
      <c r="J89" s="255" t="s">
        <v>81</v>
      </c>
      <c r="K89" s="244" t="str">
        <f t="shared" si="183"/>
        <v>impactoco</v>
      </c>
      <c r="L89" s="174" t="s">
        <v>131</v>
      </c>
      <c r="M89" s="176" t="str">
        <f t="shared" si="92"/>
        <v>3</v>
      </c>
      <c r="N89" s="175" t="s">
        <v>53</v>
      </c>
      <c r="O89" s="176" t="str">
        <f t="shared" si="184"/>
        <v>4</v>
      </c>
      <c r="P89" s="177">
        <f t="shared" si="185"/>
        <v>12</v>
      </c>
      <c r="Q89" s="178" t="str">
        <f t="shared" si="186"/>
        <v>RIESGO ALTO</v>
      </c>
      <c r="R89" s="436" t="s">
        <v>636</v>
      </c>
      <c r="S89" s="437"/>
      <c r="T89" s="175" t="s">
        <v>55</v>
      </c>
      <c r="U89" s="179">
        <f t="shared" si="187"/>
        <v>15</v>
      </c>
      <c r="V89" s="175" t="s">
        <v>55</v>
      </c>
      <c r="W89" s="179">
        <f t="shared" si="188"/>
        <v>5</v>
      </c>
      <c r="X89" s="175" t="s">
        <v>55</v>
      </c>
      <c r="Y89" s="180">
        <f t="shared" si="197"/>
        <v>25</v>
      </c>
      <c r="Z89" s="175" t="s">
        <v>55</v>
      </c>
      <c r="AA89" s="179">
        <f t="shared" si="190"/>
        <v>15</v>
      </c>
      <c r="AB89" s="175" t="s">
        <v>55</v>
      </c>
      <c r="AC89" s="180">
        <f t="shared" si="191"/>
        <v>10</v>
      </c>
      <c r="AD89" s="175" t="s">
        <v>55</v>
      </c>
      <c r="AE89" s="179">
        <f t="shared" si="192"/>
        <v>30</v>
      </c>
      <c r="AF89" s="181">
        <f t="shared" si="193"/>
        <v>100</v>
      </c>
      <c r="AG89" s="224" t="str">
        <f t="shared" si="179"/>
        <v>2</v>
      </c>
      <c r="AH89" s="175" t="s">
        <v>74</v>
      </c>
      <c r="AI89" s="176" t="str">
        <f t="shared" si="103"/>
        <v>1</v>
      </c>
      <c r="AJ89" s="175" t="s">
        <v>83</v>
      </c>
      <c r="AK89" s="176" t="str">
        <f t="shared" si="194"/>
        <v>3</v>
      </c>
      <c r="AL89" s="177">
        <f t="shared" si="105"/>
        <v>3</v>
      </c>
      <c r="AM89" s="177" t="str">
        <f t="shared" si="195"/>
        <v>RIESGO BAJO</v>
      </c>
      <c r="AN89" s="178" t="str">
        <f t="shared" si="196"/>
        <v>ASUMIR</v>
      </c>
      <c r="AO89" s="187" t="s">
        <v>637</v>
      </c>
      <c r="AP89" s="183" t="s">
        <v>638</v>
      </c>
      <c r="AQ89" s="190">
        <v>42460</v>
      </c>
      <c r="AR89" s="189" t="s">
        <v>639</v>
      </c>
    </row>
    <row r="90" spans="2:44" ht="126">
      <c r="B90" s="291" t="s">
        <v>760</v>
      </c>
      <c r="C90" s="249">
        <v>78</v>
      </c>
      <c r="D90" s="171" t="s">
        <v>100</v>
      </c>
      <c r="E90" s="171" t="s">
        <v>108</v>
      </c>
      <c r="F90" s="250" t="s">
        <v>177</v>
      </c>
      <c r="G90" s="172" t="s">
        <v>640</v>
      </c>
      <c r="H90" s="173" t="s">
        <v>635</v>
      </c>
      <c r="I90" s="173" t="s">
        <v>641</v>
      </c>
      <c r="J90" s="255" t="s">
        <v>51</v>
      </c>
      <c r="K90" s="244" t="str">
        <f t="shared" si="183"/>
        <v>impacto</v>
      </c>
      <c r="L90" s="174" t="s">
        <v>65</v>
      </c>
      <c r="M90" s="176" t="str">
        <f t="shared" si="92"/>
        <v>4</v>
      </c>
      <c r="N90" s="175" t="s">
        <v>53</v>
      </c>
      <c r="O90" s="176" t="str">
        <f t="shared" si="184"/>
        <v>4</v>
      </c>
      <c r="P90" s="177">
        <f t="shared" si="185"/>
        <v>16</v>
      </c>
      <c r="Q90" s="178" t="str">
        <f t="shared" si="186"/>
        <v>RIESGO EXTREMO</v>
      </c>
      <c r="R90" s="436" t="s">
        <v>642</v>
      </c>
      <c r="S90" s="437"/>
      <c r="T90" s="175" t="s">
        <v>55</v>
      </c>
      <c r="U90" s="179">
        <f t="shared" si="187"/>
        <v>15</v>
      </c>
      <c r="V90" s="175" t="s">
        <v>55</v>
      </c>
      <c r="W90" s="179">
        <f t="shared" si="188"/>
        <v>5</v>
      </c>
      <c r="X90" s="175" t="s">
        <v>55</v>
      </c>
      <c r="Y90" s="180">
        <f t="shared" si="197"/>
        <v>25</v>
      </c>
      <c r="Z90" s="175" t="s">
        <v>55</v>
      </c>
      <c r="AA90" s="179">
        <f t="shared" si="190"/>
        <v>15</v>
      </c>
      <c r="AB90" s="175" t="s">
        <v>55</v>
      </c>
      <c r="AC90" s="180">
        <f t="shared" si="191"/>
        <v>10</v>
      </c>
      <c r="AD90" s="175" t="s">
        <v>55</v>
      </c>
      <c r="AE90" s="179">
        <f t="shared" si="192"/>
        <v>30</v>
      </c>
      <c r="AF90" s="181">
        <f t="shared" si="193"/>
        <v>100</v>
      </c>
      <c r="AG90" s="224" t="str">
        <f t="shared" si="179"/>
        <v>2</v>
      </c>
      <c r="AH90" s="175" t="s">
        <v>74</v>
      </c>
      <c r="AI90" s="176" t="str">
        <f t="shared" si="103"/>
        <v>1</v>
      </c>
      <c r="AJ90" s="175" t="s">
        <v>53</v>
      </c>
      <c r="AK90" s="176" t="str">
        <f t="shared" si="194"/>
        <v>4</v>
      </c>
      <c r="AL90" s="177">
        <f t="shared" si="105"/>
        <v>4</v>
      </c>
      <c r="AM90" s="177" t="str">
        <f t="shared" si="195"/>
        <v>RIESGO MODERADO</v>
      </c>
      <c r="AN90" s="178" t="str">
        <f t="shared" si="196"/>
        <v>REDUCIR EL RIESGO</v>
      </c>
      <c r="AO90" s="187" t="s">
        <v>643</v>
      </c>
      <c r="AP90" s="183" t="s">
        <v>644</v>
      </c>
      <c r="AQ90" s="190">
        <v>42735</v>
      </c>
      <c r="AR90" s="189" t="s">
        <v>645</v>
      </c>
    </row>
    <row r="91" spans="2:44" ht="126">
      <c r="B91" s="291" t="s">
        <v>760</v>
      </c>
      <c r="C91" s="249">
        <v>79</v>
      </c>
      <c r="D91" s="171" t="s">
        <v>47</v>
      </c>
      <c r="E91" s="171" t="s">
        <v>114</v>
      </c>
      <c r="F91" s="250" t="s">
        <v>646</v>
      </c>
      <c r="G91" s="172" t="s">
        <v>647</v>
      </c>
      <c r="H91" s="173" t="s">
        <v>648</v>
      </c>
      <c r="I91" s="173" t="s">
        <v>641</v>
      </c>
      <c r="J91" s="255" t="s">
        <v>51</v>
      </c>
      <c r="K91" s="244" t="str">
        <f t="shared" si="183"/>
        <v>impacto</v>
      </c>
      <c r="L91" s="174" t="s">
        <v>131</v>
      </c>
      <c r="M91" s="176" t="str">
        <f t="shared" si="92"/>
        <v>3</v>
      </c>
      <c r="N91" s="175" t="s">
        <v>53</v>
      </c>
      <c r="O91" s="176" t="str">
        <f t="shared" si="184"/>
        <v>4</v>
      </c>
      <c r="P91" s="177">
        <f t="shared" si="185"/>
        <v>12</v>
      </c>
      <c r="Q91" s="178" t="str">
        <f t="shared" si="186"/>
        <v>RIESGO ALTO</v>
      </c>
      <c r="R91" s="436" t="s">
        <v>649</v>
      </c>
      <c r="S91" s="437"/>
      <c r="T91" s="175" t="s">
        <v>56</v>
      </c>
      <c r="U91" s="179">
        <f t="shared" si="187"/>
        <v>0</v>
      </c>
      <c r="V91" s="175" t="s">
        <v>56</v>
      </c>
      <c r="W91" s="179">
        <f t="shared" si="188"/>
        <v>0</v>
      </c>
      <c r="X91" s="175" t="s">
        <v>56</v>
      </c>
      <c r="Y91" s="180">
        <f t="shared" si="197"/>
        <v>0</v>
      </c>
      <c r="Z91" s="175" t="s">
        <v>56</v>
      </c>
      <c r="AA91" s="179">
        <f t="shared" si="190"/>
        <v>0</v>
      </c>
      <c r="AB91" s="175" t="s">
        <v>56</v>
      </c>
      <c r="AC91" s="180">
        <f t="shared" si="191"/>
        <v>0</v>
      </c>
      <c r="AD91" s="175" t="s">
        <v>56</v>
      </c>
      <c r="AE91" s="179">
        <f t="shared" si="192"/>
        <v>0</v>
      </c>
      <c r="AF91" s="181">
        <f t="shared" si="193"/>
        <v>0</v>
      </c>
      <c r="AG91" s="224" t="str">
        <f t="shared" si="179"/>
        <v>0</v>
      </c>
      <c r="AH91" s="175" t="s">
        <v>131</v>
      </c>
      <c r="AI91" s="176" t="str">
        <f t="shared" si="103"/>
        <v>3</v>
      </c>
      <c r="AJ91" s="175" t="s">
        <v>53</v>
      </c>
      <c r="AK91" s="176" t="str">
        <f t="shared" si="194"/>
        <v>4</v>
      </c>
      <c r="AL91" s="177">
        <f t="shared" si="105"/>
        <v>12</v>
      </c>
      <c r="AM91" s="177" t="str">
        <f t="shared" si="195"/>
        <v>RIESGO ALTO</v>
      </c>
      <c r="AN91" s="178" t="str">
        <f t="shared" si="196"/>
        <v>EVITAR EL RIESGO</v>
      </c>
      <c r="AO91" s="187" t="s">
        <v>650</v>
      </c>
      <c r="AP91" s="183" t="s">
        <v>651</v>
      </c>
      <c r="AQ91" s="190">
        <v>43100</v>
      </c>
      <c r="AR91" s="189" t="s">
        <v>652</v>
      </c>
    </row>
    <row r="92" spans="2:44" ht="90.75" thickBot="1">
      <c r="B92" s="292" t="s">
        <v>760</v>
      </c>
      <c r="C92" s="251">
        <v>80</v>
      </c>
      <c r="D92" s="207" t="s">
        <v>47</v>
      </c>
      <c r="E92" s="207" t="s">
        <v>60</v>
      </c>
      <c r="F92" s="252" t="s">
        <v>61</v>
      </c>
      <c r="G92" s="208" t="s">
        <v>653</v>
      </c>
      <c r="H92" s="209" t="s">
        <v>654</v>
      </c>
      <c r="I92" s="209" t="s">
        <v>655</v>
      </c>
      <c r="J92" s="256" t="s">
        <v>64</v>
      </c>
      <c r="K92" s="245" t="str">
        <f t="shared" si="183"/>
        <v>impacto</v>
      </c>
      <c r="L92" s="210" t="s">
        <v>131</v>
      </c>
      <c r="M92" s="212" t="str">
        <f t="shared" si="92"/>
        <v>3</v>
      </c>
      <c r="N92" s="211" t="s">
        <v>53</v>
      </c>
      <c r="O92" s="212" t="str">
        <f t="shared" si="184"/>
        <v>4</v>
      </c>
      <c r="P92" s="213">
        <f t="shared" si="185"/>
        <v>12</v>
      </c>
      <c r="Q92" s="214" t="str">
        <f t="shared" si="186"/>
        <v>RIESGO ALTO</v>
      </c>
      <c r="R92" s="438" t="s">
        <v>656</v>
      </c>
      <c r="S92" s="439"/>
      <c r="T92" s="211" t="s">
        <v>55</v>
      </c>
      <c r="U92" s="215">
        <f t="shared" si="187"/>
        <v>15</v>
      </c>
      <c r="V92" s="211" t="s">
        <v>55</v>
      </c>
      <c r="W92" s="215">
        <f t="shared" si="188"/>
        <v>5</v>
      </c>
      <c r="X92" s="211" t="s">
        <v>55</v>
      </c>
      <c r="Y92" s="216">
        <f t="shared" si="197"/>
        <v>25</v>
      </c>
      <c r="Z92" s="211" t="s">
        <v>55</v>
      </c>
      <c r="AA92" s="215">
        <f t="shared" si="190"/>
        <v>15</v>
      </c>
      <c r="AB92" s="211" t="s">
        <v>55</v>
      </c>
      <c r="AC92" s="216">
        <f t="shared" si="191"/>
        <v>10</v>
      </c>
      <c r="AD92" s="211" t="s">
        <v>55</v>
      </c>
      <c r="AE92" s="215">
        <f t="shared" si="192"/>
        <v>30</v>
      </c>
      <c r="AF92" s="217">
        <f t="shared" si="193"/>
        <v>100</v>
      </c>
      <c r="AG92" s="225" t="str">
        <f t="shared" si="179"/>
        <v>2</v>
      </c>
      <c r="AH92" s="211" t="s">
        <v>74</v>
      </c>
      <c r="AI92" s="212" t="str">
        <f t="shared" si="103"/>
        <v>1</v>
      </c>
      <c r="AJ92" s="211" t="s">
        <v>53</v>
      </c>
      <c r="AK92" s="212" t="str">
        <f t="shared" si="194"/>
        <v>4</v>
      </c>
      <c r="AL92" s="213">
        <f t="shared" si="105"/>
        <v>4</v>
      </c>
      <c r="AM92" s="213" t="str">
        <f t="shared" si="195"/>
        <v>RIESGO MODERADO</v>
      </c>
      <c r="AN92" s="214" t="str">
        <f t="shared" si="196"/>
        <v>REDUCIR EL RIESGO</v>
      </c>
      <c r="AO92" s="218" t="s">
        <v>657</v>
      </c>
      <c r="AP92" s="219" t="s">
        <v>651</v>
      </c>
      <c r="AQ92" s="220">
        <v>42551</v>
      </c>
      <c r="AR92" s="226" t="s">
        <v>876</v>
      </c>
    </row>
    <row r="93" spans="2:44" ht="72">
      <c r="B93" s="290" t="s">
        <v>754</v>
      </c>
      <c r="C93" s="247">
        <v>81</v>
      </c>
      <c r="D93" s="157" t="s">
        <v>47</v>
      </c>
      <c r="E93" s="157" t="s">
        <v>114</v>
      </c>
      <c r="F93" s="248" t="s">
        <v>572</v>
      </c>
      <c r="G93" s="158" t="s">
        <v>730</v>
      </c>
      <c r="H93" s="159" t="s">
        <v>731</v>
      </c>
      <c r="I93" s="159" t="s">
        <v>732</v>
      </c>
      <c r="J93" s="254" t="s">
        <v>51</v>
      </c>
      <c r="K93" s="243" t="str">
        <f>IF(J93="corrupción","impactoco","impacto")</f>
        <v>impacto</v>
      </c>
      <c r="L93" s="160" t="s">
        <v>131</v>
      </c>
      <c r="M93" s="162" t="str">
        <f t="shared" si="92"/>
        <v>3</v>
      </c>
      <c r="N93" s="161" t="s">
        <v>53</v>
      </c>
      <c r="O93" s="162" t="str">
        <f>IF(N93="INSIGNIFICANTE","1",IF(N93="MENOR","2",IF(N93="MODERADO","3",IF(N93="MAYOR","4",IF(N93="CATASTRÓFICO","5","")))))</f>
        <v>4</v>
      </c>
      <c r="P93" s="163">
        <f>IF(M93="","",M93*O93)</f>
        <v>12</v>
      </c>
      <c r="Q93" s="164" t="str">
        <f>IF(P93="","",IF(P93&gt;=15,"RIESGO EXTREMO",IF(P93&gt;=7,"RIESGO ALTO",IF(P93&gt;=4,"RIESGO MODERADO",IF(P93&gt;=1,"RIESGO BAJO","")))))</f>
        <v>RIESGO ALTO</v>
      </c>
      <c r="R93" s="434" t="s">
        <v>733</v>
      </c>
      <c r="S93" s="435"/>
      <c r="T93" s="161" t="s">
        <v>55</v>
      </c>
      <c r="U93" s="165">
        <f>IF(T93="SI",15,0)</f>
        <v>15</v>
      </c>
      <c r="V93" s="161" t="s">
        <v>55</v>
      </c>
      <c r="W93" s="165">
        <f>IF(V93="SI",5,0)</f>
        <v>5</v>
      </c>
      <c r="X93" s="161" t="s">
        <v>55</v>
      </c>
      <c r="Y93" s="166">
        <f>IF(X93="SI",25,0)</f>
        <v>25</v>
      </c>
      <c r="Z93" s="161" t="s">
        <v>55</v>
      </c>
      <c r="AA93" s="165">
        <f>IF(Z93="SI",15,0)</f>
        <v>15</v>
      </c>
      <c r="AB93" s="161" t="s">
        <v>55</v>
      </c>
      <c r="AC93" s="166">
        <f>IF(AB93="SI",10,0)</f>
        <v>10</v>
      </c>
      <c r="AD93" s="161" t="s">
        <v>55</v>
      </c>
      <c r="AE93" s="165">
        <f>IF(AD93="SI",30,0)</f>
        <v>30</v>
      </c>
      <c r="AF93" s="282">
        <f>U93+W93+Y93+AA93+AC93+AE93</f>
        <v>100</v>
      </c>
      <c r="AG93" s="163" t="str">
        <f>IF(AF93="","",IF(AF93="","",IF(AF93&gt;76,"2",IF(AF93&gt;=51,"1",IF(AF93&gt;=0,"0","")))))</f>
        <v>2</v>
      </c>
      <c r="AH93" s="161" t="s">
        <v>74</v>
      </c>
      <c r="AI93" s="162" t="str">
        <f t="shared" si="103"/>
        <v>1</v>
      </c>
      <c r="AJ93" s="161" t="s">
        <v>53</v>
      </c>
      <c r="AK93" s="162" t="str">
        <f>IF(AJ93="INSIGNIFICANTE","1",IF(AJ93="MENOR","2",IF(AJ93="MODERADO","3",IF(AJ93="MAYOR","4",IF(AJ93="CATASTRÓFICO","5","")))))</f>
        <v>4</v>
      </c>
      <c r="AL93" s="163">
        <f t="shared" si="105"/>
        <v>4</v>
      </c>
      <c r="AM93" s="163" t="str">
        <f>IF(AL93="","",IF(AL93&gt;=15,"RIESGO EXTREMO",IF(AL93&gt;=7,"RIESGO ALTO",IF(AL93&gt;=4,"RIESGO MODERADO",IF(AL93&gt;=1,"RIESGO BAJO","")))))</f>
        <v>RIESGO MODERADO</v>
      </c>
      <c r="AN93" s="164" t="str">
        <f>IF(AM93="","",IF(AM93="RIESGO EXTREMO","COMPARTIR O TRANSFERIR EL RIESGO",IF(AM93="RIESGO ALTO","EVITAR EL RIESGO",IF(AM93="RIESGO MODERADO","REDUCIR EL RIESGO",IF(AM93="RIESGO BAJO","ASUMIR","")))))</f>
        <v>REDUCIR EL RIESGO</v>
      </c>
      <c r="AO93" s="168" t="s">
        <v>734</v>
      </c>
      <c r="AP93" s="237" t="s">
        <v>877</v>
      </c>
      <c r="AQ93" s="228">
        <v>42719</v>
      </c>
      <c r="AR93" s="238" t="s">
        <v>735</v>
      </c>
    </row>
    <row r="94" spans="2:44" ht="72">
      <c r="B94" s="291" t="s">
        <v>754</v>
      </c>
      <c r="C94" s="249">
        <v>82</v>
      </c>
      <c r="D94" s="171" t="s">
        <v>47</v>
      </c>
      <c r="E94" s="171" t="s">
        <v>60</v>
      </c>
      <c r="F94" s="250" t="s">
        <v>296</v>
      </c>
      <c r="G94" s="205" t="s">
        <v>736</v>
      </c>
      <c r="H94" s="206" t="s">
        <v>737</v>
      </c>
      <c r="I94" s="206" t="s">
        <v>738</v>
      </c>
      <c r="J94" s="255" t="s">
        <v>64</v>
      </c>
      <c r="K94" s="244" t="str">
        <f t="shared" ref="K94:K96" si="198">IF(J94="corrupción","impactoco","impacto")</f>
        <v>impacto</v>
      </c>
      <c r="L94" s="174" t="s">
        <v>73</v>
      </c>
      <c r="M94" s="176" t="str">
        <f t="shared" si="92"/>
        <v>2</v>
      </c>
      <c r="N94" s="175" t="s">
        <v>137</v>
      </c>
      <c r="O94" s="176" t="str">
        <f t="shared" ref="O94:O96" si="199">IF(N94="INSIGNIFICANTE","1",IF(N94="MENOR","2",IF(N94="MODERADO","3",IF(N94="MAYOR","4",IF(N94="CATASTRÓFICO","5","")))))</f>
        <v>2</v>
      </c>
      <c r="P94" s="177">
        <f t="shared" ref="P94:P96" si="200">IF(M94="","",M94*O94)</f>
        <v>4</v>
      </c>
      <c r="Q94" s="178" t="str">
        <f t="shared" ref="Q94:Q96" si="201">IF(P94="","",IF(P94&gt;=15,"RIESGO EXTREMO",IF(P94&gt;=7,"RIESGO ALTO",IF(P94&gt;=4,"RIESGO MODERADO",IF(P94&gt;=1,"RIESGO BAJO","")))))</f>
        <v>RIESGO MODERADO</v>
      </c>
      <c r="R94" s="436" t="s">
        <v>739</v>
      </c>
      <c r="S94" s="437"/>
      <c r="T94" s="175" t="s">
        <v>55</v>
      </c>
      <c r="U94" s="179">
        <f t="shared" ref="U94:U96" si="202">IF(T94="SI",15,0)</f>
        <v>15</v>
      </c>
      <c r="V94" s="175" t="s">
        <v>55</v>
      </c>
      <c r="W94" s="179">
        <f t="shared" ref="W94:W96" si="203">IF(V94="SI",5,0)</f>
        <v>5</v>
      </c>
      <c r="X94" s="175" t="s">
        <v>55</v>
      </c>
      <c r="Y94" s="180">
        <f t="shared" ref="Y94:Y96" si="204">IF(X94="SI",25,0)</f>
        <v>25</v>
      </c>
      <c r="Z94" s="175" t="s">
        <v>55</v>
      </c>
      <c r="AA94" s="179">
        <f t="shared" ref="AA94:AA96" si="205">IF(Z94="SI",15,0)</f>
        <v>15</v>
      </c>
      <c r="AB94" s="175" t="s">
        <v>55</v>
      </c>
      <c r="AC94" s="180">
        <f t="shared" ref="AC94:AC96" si="206">IF(AB94="SI",10,0)</f>
        <v>10</v>
      </c>
      <c r="AD94" s="175" t="s">
        <v>55</v>
      </c>
      <c r="AE94" s="179">
        <f t="shared" ref="AE94:AE96" si="207">IF(AD94="SI",30,0)</f>
        <v>30</v>
      </c>
      <c r="AF94" s="283">
        <f t="shared" ref="AF94:AF96" si="208">U94+W94+Y94+AA94+AC94+AE94</f>
        <v>100</v>
      </c>
      <c r="AG94" s="224" t="str">
        <f t="shared" ref="AG94:AG96" si="209">IF(AF94="","",IF(AF94="","",IF(AF94&gt;76,"2",IF(AF94&gt;=51,"1",IF(AF94&gt;=0,"0","")))))</f>
        <v>2</v>
      </c>
      <c r="AH94" s="175" t="s">
        <v>74</v>
      </c>
      <c r="AI94" s="176" t="str">
        <f t="shared" si="103"/>
        <v>1</v>
      </c>
      <c r="AJ94" s="175" t="s">
        <v>137</v>
      </c>
      <c r="AK94" s="176" t="str">
        <f t="shared" ref="AK94:AK96" si="210">IF(AJ94="INSIGNIFICANTE","1",IF(AJ94="MENOR","2",IF(AJ94="MODERADO","3",IF(AJ94="MAYOR","4",IF(AJ94="CATASTRÓFICO","5","")))))</f>
        <v>2</v>
      </c>
      <c r="AL94" s="177">
        <f t="shared" si="105"/>
        <v>2</v>
      </c>
      <c r="AM94" s="177" t="str">
        <f t="shared" ref="AM94:AM96" si="211">IF(AL94="","",IF(AL94&gt;=15,"RIESGO EXTREMO",IF(AL94&gt;=7,"RIESGO ALTO",IF(AL94&gt;=4,"RIESGO MODERADO",IF(AL94&gt;=1,"RIESGO BAJO","")))))</f>
        <v>RIESGO BAJO</v>
      </c>
      <c r="AN94" s="178" t="str">
        <f t="shared" ref="AN94:AN96" si="212">IF(AM94="","",IF(AM94="RIESGO EXTREMO","COMPARTIR O TRANSFERIR EL RIESGO",IF(AM94="RIESGO ALTO","EVITAR EL RIESGO",IF(AM94="RIESGO MODERADO","REDUCIR EL RIESGO",IF(AM94="RIESGO BAJO","ASUMIR","")))))</f>
        <v>ASUMIR</v>
      </c>
      <c r="AO94" s="182" t="s">
        <v>740</v>
      </c>
      <c r="AP94" s="203" t="s">
        <v>877</v>
      </c>
      <c r="AQ94" s="190">
        <v>42719</v>
      </c>
      <c r="AR94" s="184" t="s">
        <v>741</v>
      </c>
    </row>
    <row r="95" spans="2:44" ht="144">
      <c r="B95" s="291" t="s">
        <v>754</v>
      </c>
      <c r="C95" s="249">
        <v>83</v>
      </c>
      <c r="D95" s="171" t="s">
        <v>47</v>
      </c>
      <c r="E95" s="171" t="s">
        <v>118</v>
      </c>
      <c r="F95" s="253" t="s">
        <v>167</v>
      </c>
      <c r="G95" s="205" t="s">
        <v>742</v>
      </c>
      <c r="H95" s="206" t="s">
        <v>743</v>
      </c>
      <c r="I95" s="206" t="s">
        <v>744</v>
      </c>
      <c r="J95" s="255" t="s">
        <v>51</v>
      </c>
      <c r="K95" s="244" t="str">
        <f t="shared" si="198"/>
        <v>impacto</v>
      </c>
      <c r="L95" s="174" t="s">
        <v>131</v>
      </c>
      <c r="M95" s="176" t="str">
        <f t="shared" si="92"/>
        <v>3</v>
      </c>
      <c r="N95" s="175" t="s">
        <v>82</v>
      </c>
      <c r="O95" s="176" t="str">
        <f t="shared" si="199"/>
        <v>5</v>
      </c>
      <c r="P95" s="177">
        <f t="shared" si="200"/>
        <v>15</v>
      </c>
      <c r="Q95" s="178" t="str">
        <f t="shared" si="201"/>
        <v>RIESGO EXTREMO</v>
      </c>
      <c r="R95" s="436" t="s">
        <v>745</v>
      </c>
      <c r="S95" s="437"/>
      <c r="T95" s="175" t="s">
        <v>55</v>
      </c>
      <c r="U95" s="179">
        <f t="shared" si="202"/>
        <v>15</v>
      </c>
      <c r="V95" s="175" t="s">
        <v>55</v>
      </c>
      <c r="W95" s="179">
        <f t="shared" si="203"/>
        <v>5</v>
      </c>
      <c r="X95" s="175" t="s">
        <v>55</v>
      </c>
      <c r="Y95" s="180">
        <f t="shared" si="204"/>
        <v>25</v>
      </c>
      <c r="Z95" s="175" t="s">
        <v>55</v>
      </c>
      <c r="AA95" s="179">
        <f t="shared" si="205"/>
        <v>15</v>
      </c>
      <c r="AB95" s="175" t="s">
        <v>55</v>
      </c>
      <c r="AC95" s="180">
        <f t="shared" si="206"/>
        <v>10</v>
      </c>
      <c r="AD95" s="175" t="s">
        <v>55</v>
      </c>
      <c r="AE95" s="179">
        <f t="shared" si="207"/>
        <v>30</v>
      </c>
      <c r="AF95" s="283">
        <f t="shared" si="208"/>
        <v>100</v>
      </c>
      <c r="AG95" s="224" t="str">
        <f t="shared" si="209"/>
        <v>2</v>
      </c>
      <c r="AH95" s="175" t="s">
        <v>74</v>
      </c>
      <c r="AI95" s="176" t="str">
        <f t="shared" si="103"/>
        <v>1</v>
      </c>
      <c r="AJ95" s="175" t="s">
        <v>82</v>
      </c>
      <c r="AK95" s="176" t="str">
        <f t="shared" si="210"/>
        <v>5</v>
      </c>
      <c r="AL95" s="177">
        <f t="shared" si="105"/>
        <v>5</v>
      </c>
      <c r="AM95" s="177" t="str">
        <f t="shared" si="211"/>
        <v>RIESGO MODERADO</v>
      </c>
      <c r="AN95" s="178" t="str">
        <f t="shared" si="212"/>
        <v>REDUCIR EL RIESGO</v>
      </c>
      <c r="AO95" s="182" t="s">
        <v>746</v>
      </c>
      <c r="AP95" s="203" t="s">
        <v>877</v>
      </c>
      <c r="AQ95" s="190">
        <v>42719</v>
      </c>
      <c r="AR95" s="188" t="s">
        <v>747</v>
      </c>
    </row>
    <row r="96" spans="2:44" ht="90.75" thickBot="1">
      <c r="B96" s="292" t="s">
        <v>754</v>
      </c>
      <c r="C96" s="251">
        <v>84</v>
      </c>
      <c r="D96" s="207" t="s">
        <v>100</v>
      </c>
      <c r="E96" s="207" t="s">
        <v>118</v>
      </c>
      <c r="F96" s="252" t="s">
        <v>198</v>
      </c>
      <c r="G96" s="409" t="s">
        <v>748</v>
      </c>
      <c r="H96" s="209" t="s">
        <v>749</v>
      </c>
      <c r="I96" s="209" t="s">
        <v>750</v>
      </c>
      <c r="J96" s="256" t="s">
        <v>51</v>
      </c>
      <c r="K96" s="245" t="str">
        <f t="shared" si="198"/>
        <v>impacto</v>
      </c>
      <c r="L96" s="210" t="s">
        <v>65</v>
      </c>
      <c r="M96" s="212" t="str">
        <f t="shared" si="92"/>
        <v>4</v>
      </c>
      <c r="N96" s="211" t="s">
        <v>83</v>
      </c>
      <c r="O96" s="212" t="str">
        <f t="shared" si="199"/>
        <v>3</v>
      </c>
      <c r="P96" s="213">
        <f t="shared" si="200"/>
        <v>12</v>
      </c>
      <c r="Q96" s="214" t="str">
        <f t="shared" si="201"/>
        <v>RIESGO ALTO</v>
      </c>
      <c r="R96" s="438" t="s">
        <v>751</v>
      </c>
      <c r="S96" s="439"/>
      <c r="T96" s="211" t="s">
        <v>55</v>
      </c>
      <c r="U96" s="215">
        <f t="shared" si="202"/>
        <v>15</v>
      </c>
      <c r="V96" s="211" t="s">
        <v>55</v>
      </c>
      <c r="W96" s="215">
        <f t="shared" si="203"/>
        <v>5</v>
      </c>
      <c r="X96" s="211" t="s">
        <v>55</v>
      </c>
      <c r="Y96" s="216">
        <f t="shared" si="204"/>
        <v>25</v>
      </c>
      <c r="Z96" s="211" t="s">
        <v>55</v>
      </c>
      <c r="AA96" s="215">
        <f t="shared" si="205"/>
        <v>15</v>
      </c>
      <c r="AB96" s="211" t="s">
        <v>55</v>
      </c>
      <c r="AC96" s="216">
        <f t="shared" si="206"/>
        <v>10</v>
      </c>
      <c r="AD96" s="211" t="s">
        <v>55</v>
      </c>
      <c r="AE96" s="215">
        <f t="shared" si="207"/>
        <v>30</v>
      </c>
      <c r="AF96" s="286">
        <f t="shared" si="208"/>
        <v>100</v>
      </c>
      <c r="AG96" s="225" t="str">
        <f t="shared" si="209"/>
        <v>2</v>
      </c>
      <c r="AH96" s="211" t="s">
        <v>73</v>
      </c>
      <c r="AI96" s="212" t="str">
        <f t="shared" si="103"/>
        <v>2</v>
      </c>
      <c r="AJ96" s="211" t="s">
        <v>83</v>
      </c>
      <c r="AK96" s="212" t="str">
        <f t="shared" si="210"/>
        <v>3</v>
      </c>
      <c r="AL96" s="213">
        <f t="shared" si="105"/>
        <v>6</v>
      </c>
      <c r="AM96" s="213" t="str">
        <f t="shared" si="211"/>
        <v>RIESGO MODERADO</v>
      </c>
      <c r="AN96" s="214" t="str">
        <f t="shared" si="212"/>
        <v>REDUCIR EL RIESGO</v>
      </c>
      <c r="AO96" s="263" t="s">
        <v>752</v>
      </c>
      <c r="AP96" s="239" t="s">
        <v>877</v>
      </c>
      <c r="AQ96" s="220">
        <v>42719</v>
      </c>
      <c r="AR96" s="240" t="s">
        <v>753</v>
      </c>
    </row>
    <row r="97" spans="2:44" ht="144">
      <c r="B97" s="290" t="s">
        <v>136</v>
      </c>
      <c r="C97" s="247">
        <v>85</v>
      </c>
      <c r="D97" s="157" t="s">
        <v>47</v>
      </c>
      <c r="E97" s="157" t="s">
        <v>48</v>
      </c>
      <c r="F97" s="248" t="s">
        <v>790</v>
      </c>
      <c r="G97" s="293" t="s">
        <v>791</v>
      </c>
      <c r="H97" s="159" t="s">
        <v>792</v>
      </c>
      <c r="I97" s="159" t="s">
        <v>793</v>
      </c>
      <c r="J97" s="254" t="s">
        <v>116</v>
      </c>
      <c r="K97" s="243" t="str">
        <f>IF(J97="corrupción","impactoco","impacto")</f>
        <v>impacto</v>
      </c>
      <c r="L97" s="160" t="s">
        <v>131</v>
      </c>
      <c r="M97" s="162" t="str">
        <f t="shared" si="92"/>
        <v>3</v>
      </c>
      <c r="N97" s="161" t="s">
        <v>53</v>
      </c>
      <c r="O97" s="162" t="str">
        <f>IF(N97="INSIGNIFICANTE","1",IF(N97="MENOR","2",IF(N97="MODERADO","3",IF(N97="MAYOR","4",IF(N97="CATASTRÓFICO","5","")))))</f>
        <v>4</v>
      </c>
      <c r="P97" s="163">
        <f>IF(M97="","",M97*O97)</f>
        <v>12</v>
      </c>
      <c r="Q97" s="164" t="str">
        <f>IF(P97="","",IF(P97&gt;=15,"RIESGO EXTREMO",IF(P97&gt;=7,"RIESGO ALTO",IF(P97&gt;=4,"RIESGO MODERADO",IF(P97&gt;=1,"RIESGO BAJO","")))))</f>
        <v>RIESGO ALTO</v>
      </c>
      <c r="R97" s="434" t="s">
        <v>794</v>
      </c>
      <c r="S97" s="435"/>
      <c r="T97" s="161" t="s">
        <v>56</v>
      </c>
      <c r="U97" s="165">
        <f>IF(T97="SI",15,0)</f>
        <v>0</v>
      </c>
      <c r="V97" s="161" t="s">
        <v>55</v>
      </c>
      <c r="W97" s="165">
        <f>IF(V97="SI",5,0)</f>
        <v>5</v>
      </c>
      <c r="X97" s="161" t="s">
        <v>55</v>
      </c>
      <c r="Y97" s="166">
        <f>IF(X97="SI",25,0)</f>
        <v>25</v>
      </c>
      <c r="Z97" s="161" t="s">
        <v>55</v>
      </c>
      <c r="AA97" s="165">
        <f>IF(Z97="SI",15,0)</f>
        <v>15</v>
      </c>
      <c r="AB97" s="161" t="s">
        <v>55</v>
      </c>
      <c r="AC97" s="166">
        <f>IF(AB97="SI",10,0)</f>
        <v>10</v>
      </c>
      <c r="AD97" s="161" t="s">
        <v>55</v>
      </c>
      <c r="AE97" s="165">
        <f>IF(AD97="SI",30,0)</f>
        <v>30</v>
      </c>
      <c r="AF97" s="167">
        <f>U97+W97+Y97+AA97+AC97+AE97</f>
        <v>85</v>
      </c>
      <c r="AG97" s="163" t="str">
        <f>IF(AF97="","",IF(AF97="","",IF(AF97&gt;76,"2",IF(AF97&gt;=51,"1",IF(AF97&gt;=0,"0","")))))</f>
        <v>2</v>
      </c>
      <c r="AH97" s="161" t="s">
        <v>74</v>
      </c>
      <c r="AI97" s="162" t="str">
        <f t="shared" si="103"/>
        <v>1</v>
      </c>
      <c r="AJ97" s="161" t="s">
        <v>53</v>
      </c>
      <c r="AK97" s="162" t="str">
        <f>IF(AJ97="INSIGNIFICANTE","1",IF(AJ97="MENOR","2",IF(AJ97="MODERADO","3",IF(AJ97="MAYOR","4",IF(AJ97="CATASTRÓFICO","5","")))))</f>
        <v>4</v>
      </c>
      <c r="AL97" s="163">
        <f t="shared" si="105"/>
        <v>4</v>
      </c>
      <c r="AM97" s="163" t="str">
        <f>IF(AL97="","",IF(AL97&gt;=15,"RIESGO EXTREMO",IF(AL97&gt;=7,"RIESGO ALTO",IF(AL97&gt;=4,"RIESGO MODERADO",IF(AL97&gt;=1,"RIESGO BAJO","")))))</f>
        <v>RIESGO MODERADO</v>
      </c>
      <c r="AN97" s="164" t="str">
        <f>IF(AM97="","",IF(AM97="RIESGO EXTREMO","COMPARTIR O TRANSFERIR EL RIESGO",IF(AM97="RIESGO ALTO","EVITAR EL RIESGO",IF(AM97="RIESGO MODERADO","REDUCIR EL RIESGO",IF(AM97="RIESGO BAJO","ASUMIR","")))))</f>
        <v>REDUCIR EL RIESGO</v>
      </c>
      <c r="AO97" s="258" t="s">
        <v>795</v>
      </c>
      <c r="AP97" s="169" t="s">
        <v>796</v>
      </c>
      <c r="AQ97" s="228">
        <v>42735</v>
      </c>
      <c r="AR97" s="170" t="s">
        <v>807</v>
      </c>
    </row>
    <row r="98" spans="2:44" ht="54.75" thickBot="1">
      <c r="B98" s="292" t="s">
        <v>136</v>
      </c>
      <c r="C98" s="251">
        <v>86</v>
      </c>
      <c r="D98" s="207" t="s">
        <v>47</v>
      </c>
      <c r="E98" s="207" t="s">
        <v>60</v>
      </c>
      <c r="F98" s="252" t="s">
        <v>798</v>
      </c>
      <c r="G98" s="208" t="s">
        <v>799</v>
      </c>
      <c r="H98" s="209" t="s">
        <v>800</v>
      </c>
      <c r="I98" s="209" t="s">
        <v>801</v>
      </c>
      <c r="J98" s="256" t="s">
        <v>116</v>
      </c>
      <c r="K98" s="245" t="str">
        <f t="shared" ref="K98" si="213">IF(J98="corrupción","impactoco","impacto")</f>
        <v>impacto</v>
      </c>
      <c r="L98" s="210" t="s">
        <v>131</v>
      </c>
      <c r="M98" s="212" t="str">
        <f t="shared" si="92"/>
        <v>3</v>
      </c>
      <c r="N98" s="211" t="s">
        <v>53</v>
      </c>
      <c r="O98" s="212" t="str">
        <f t="shared" ref="O98" si="214">IF(N98="INSIGNIFICANTE","1",IF(N98="MENOR","2",IF(N98="MODERADO","3",IF(N98="MAYOR","4",IF(N98="CATASTRÓFICO","5","")))))</f>
        <v>4</v>
      </c>
      <c r="P98" s="213">
        <f t="shared" ref="P98" si="215">IF(M98="","",M98*O98)</f>
        <v>12</v>
      </c>
      <c r="Q98" s="214" t="str">
        <f t="shared" ref="Q98" si="216">IF(P98="","",IF(P98&gt;=15,"RIESGO EXTREMO",IF(P98&gt;=7,"RIESGO ALTO",IF(P98&gt;=4,"RIESGO MODERADO",IF(P98&gt;=1,"RIESGO BAJO","")))))</f>
        <v>RIESGO ALTO</v>
      </c>
      <c r="R98" s="438" t="s">
        <v>251</v>
      </c>
      <c r="S98" s="439"/>
      <c r="T98" s="211" t="s">
        <v>56</v>
      </c>
      <c r="U98" s="215"/>
      <c r="V98" s="211" t="s">
        <v>55</v>
      </c>
      <c r="W98" s="215"/>
      <c r="X98" s="211" t="s">
        <v>56</v>
      </c>
      <c r="Y98" s="216">
        <f t="shared" ref="Y98" si="217">IF(X98="SI",25,0)</f>
        <v>0</v>
      </c>
      <c r="Z98" s="211" t="s">
        <v>56</v>
      </c>
      <c r="AA98" s="215">
        <f t="shared" ref="AA98" si="218">IF(Z98="SI",15,0)</f>
        <v>0</v>
      </c>
      <c r="AB98" s="211" t="s">
        <v>56</v>
      </c>
      <c r="AC98" s="216">
        <f t="shared" ref="AC98" si="219">IF(AB98="SI",10,0)</f>
        <v>0</v>
      </c>
      <c r="AD98" s="211" t="s">
        <v>56</v>
      </c>
      <c r="AE98" s="215">
        <f t="shared" ref="AE98" si="220">IF(AD98="SI",30,0)</f>
        <v>0</v>
      </c>
      <c r="AF98" s="217">
        <f t="shared" ref="AF98" si="221">U98+W98+Y98+AA98+AC98+AE98</f>
        <v>0</v>
      </c>
      <c r="AG98" s="225" t="str">
        <f t="shared" ref="AG98" si="222">IF(AF98="","",IF(AF98="","",IF(AF98&gt;76,"2",IF(AF98&gt;=51,"1",IF(AF98&gt;=0,"0","")))))</f>
        <v>0</v>
      </c>
      <c r="AH98" s="211" t="s">
        <v>131</v>
      </c>
      <c r="AI98" s="212" t="str">
        <f t="shared" si="103"/>
        <v>3</v>
      </c>
      <c r="AJ98" s="211" t="s">
        <v>53</v>
      </c>
      <c r="AK98" s="212" t="str">
        <f t="shared" ref="AK98" si="223">IF(AJ98="INSIGNIFICANTE","1",IF(AJ98="MENOR","2",IF(AJ98="MODERADO","3",IF(AJ98="MAYOR","4",IF(AJ98="CATASTRÓFICO","5","")))))</f>
        <v>4</v>
      </c>
      <c r="AL98" s="213">
        <f t="shared" si="105"/>
        <v>12</v>
      </c>
      <c r="AM98" s="213" t="str">
        <f t="shared" ref="AM98" si="224">IF(AL98="","",IF(AL98&gt;=15,"RIESGO EXTREMO",IF(AL98&gt;=7,"RIESGO ALTO",IF(AL98&gt;=4,"RIESGO MODERADO",IF(AL98&gt;=1,"RIESGO BAJO","")))))</f>
        <v>RIESGO ALTO</v>
      </c>
      <c r="AN98" s="214" t="str">
        <f t="shared" ref="AN98" si="225">IF(AM98="","",IF(AM98="RIESGO EXTREMO","COMPARTIR O TRANSFERIR EL RIESGO",IF(AM98="RIESGO ALTO","EVITAR EL RIESGO",IF(AM98="RIESGO MODERADO","REDUCIR EL RIESGO",IF(AM98="RIESGO BAJO","ASUMIR","")))))</f>
        <v>EVITAR EL RIESGO</v>
      </c>
      <c r="AO98" s="218" t="s">
        <v>802</v>
      </c>
      <c r="AP98" s="219" t="s">
        <v>796</v>
      </c>
      <c r="AQ98" s="220">
        <v>42735</v>
      </c>
      <c r="AR98" s="221" t="s">
        <v>808</v>
      </c>
    </row>
    <row r="99" spans="2:44" ht="252">
      <c r="B99" s="290" t="s">
        <v>129</v>
      </c>
      <c r="C99" s="247">
        <v>87</v>
      </c>
      <c r="D99" s="157" t="s">
        <v>100</v>
      </c>
      <c r="E99" s="157" t="s">
        <v>105</v>
      </c>
      <c r="F99" s="248" t="s">
        <v>320</v>
      </c>
      <c r="G99" s="158" t="s">
        <v>469</v>
      </c>
      <c r="H99" s="159" t="s">
        <v>470</v>
      </c>
      <c r="I99" s="159" t="s">
        <v>471</v>
      </c>
      <c r="J99" s="254" t="s">
        <v>116</v>
      </c>
      <c r="K99" s="243" t="str">
        <f>IF(J99="corrupción","impactoco","impacto")</f>
        <v>impacto</v>
      </c>
      <c r="L99" s="160" t="s">
        <v>131</v>
      </c>
      <c r="M99" s="162" t="str">
        <f t="shared" si="92"/>
        <v>3</v>
      </c>
      <c r="N99" s="161" t="s">
        <v>53</v>
      </c>
      <c r="O99" s="162" t="str">
        <f>IF(N99="INSIGNIFICANTE","1",IF(N99="MENOR","2",IF(N99="MODERADO","3",IF(N99="MAYOR","4",IF(N99="CATASTRÓFICO","5","")))))</f>
        <v>4</v>
      </c>
      <c r="P99" s="163">
        <f>IF(M99="","",M99*O99)</f>
        <v>12</v>
      </c>
      <c r="Q99" s="164" t="str">
        <f>IF(P99="","",IF(P99&gt;=15,"RIESGO EXTREMO",IF(P99&gt;=7,"RIESGO ALTO",IF(P99&gt;=4,"RIESGO MODERADO",IF(P99&gt;=1,"RIESGO BAJO","")))))</f>
        <v>RIESGO ALTO</v>
      </c>
      <c r="R99" s="450" t="s">
        <v>472</v>
      </c>
      <c r="S99" s="451"/>
      <c r="T99" s="161" t="s">
        <v>56</v>
      </c>
      <c r="U99" s="165">
        <f>IF(T99="SI",15,0)</f>
        <v>0</v>
      </c>
      <c r="V99" s="161" t="s">
        <v>56</v>
      </c>
      <c r="W99" s="165">
        <f>IF(V99="SI",5,0)</f>
        <v>0</v>
      </c>
      <c r="X99" s="161" t="s">
        <v>56</v>
      </c>
      <c r="Y99" s="166">
        <f>IF(X99="SI",25,0)</f>
        <v>0</v>
      </c>
      <c r="Z99" s="161" t="s">
        <v>56</v>
      </c>
      <c r="AA99" s="165">
        <f>IF(Z99="SI",15,0)</f>
        <v>0</v>
      </c>
      <c r="AB99" s="161" t="s">
        <v>56</v>
      </c>
      <c r="AC99" s="166">
        <f>IF(AB99="SI",10,0)</f>
        <v>0</v>
      </c>
      <c r="AD99" s="161" t="s">
        <v>56</v>
      </c>
      <c r="AE99" s="165">
        <f>IF(AD99="SI",30,0)</f>
        <v>0</v>
      </c>
      <c r="AF99" s="167">
        <f>U99+W99+Y99+AA99+AC99+AE99</f>
        <v>0</v>
      </c>
      <c r="AG99" s="163" t="str">
        <f>IF(AF99="","",IF(AF99="","",IF(AF99&gt;76,"2",IF(AF99&gt;=51,"1",IF(AF99&gt;=0,"0","")))))</f>
        <v>0</v>
      </c>
      <c r="AH99" s="161" t="s">
        <v>131</v>
      </c>
      <c r="AI99" s="162" t="str">
        <f t="shared" si="103"/>
        <v>3</v>
      </c>
      <c r="AJ99" s="161" t="s">
        <v>53</v>
      </c>
      <c r="AK99" s="162" t="str">
        <f>IF(AJ99="INSIGNIFICANTE","1",IF(AJ99="MENOR","2",IF(AJ99="MODERADO","3",IF(AJ99="MAYOR","4",IF(AJ99="CATASTRÓFICO","5","")))))</f>
        <v>4</v>
      </c>
      <c r="AL99" s="163">
        <f t="shared" si="105"/>
        <v>12</v>
      </c>
      <c r="AM99" s="163" t="str">
        <f>IF(AL99="","",IF(AL99&gt;=15,"RIESGO EXTREMO",IF(AL99&gt;=7,"RIESGO ALTO",IF(AL99&gt;=4,"RIESGO MODERADO",IF(AL99&gt;=1,"RIESGO BAJO","")))))</f>
        <v>RIESGO ALTO</v>
      </c>
      <c r="AN99" s="164" t="str">
        <f>IF(AM99="","",IF(AM99="RIESGO EXTREMO","COMPARTIR O TRANSFERIR EL RIESGO",IF(AM99="RIESGO ALTO","EVITAR EL RIESGO",IF(AM99="RIESGO MODERADO","REDUCIR EL RIESGO",IF(AM99="RIESGO BAJO","ASUMIR","")))))</f>
        <v>EVITAR EL RIESGO</v>
      </c>
      <c r="AO99" s="258" t="s">
        <v>473</v>
      </c>
      <c r="AP99" s="169" t="s">
        <v>474</v>
      </c>
      <c r="AQ99" s="228">
        <v>42735</v>
      </c>
      <c r="AR99" s="170" t="s">
        <v>475</v>
      </c>
    </row>
    <row r="100" spans="2:44" ht="234">
      <c r="B100" s="291" t="s">
        <v>129</v>
      </c>
      <c r="C100" s="249">
        <v>88</v>
      </c>
      <c r="D100" s="171" t="s">
        <v>47</v>
      </c>
      <c r="E100" s="171" t="s">
        <v>60</v>
      </c>
      <c r="F100" s="250" t="s">
        <v>61</v>
      </c>
      <c r="G100" s="172" t="s">
        <v>476</v>
      </c>
      <c r="H100" s="173" t="s">
        <v>477</v>
      </c>
      <c r="I100" s="173" t="s">
        <v>478</v>
      </c>
      <c r="J100" s="255" t="s">
        <v>64</v>
      </c>
      <c r="K100" s="244" t="str">
        <f t="shared" ref="K100:K115" si="226">IF(J100="corrupción","impactoco","impacto")</f>
        <v>impacto</v>
      </c>
      <c r="L100" s="174" t="s">
        <v>131</v>
      </c>
      <c r="M100" s="176" t="str">
        <f t="shared" si="92"/>
        <v>3</v>
      </c>
      <c r="N100" s="175" t="s">
        <v>53</v>
      </c>
      <c r="O100" s="176" t="str">
        <f t="shared" ref="O100:O115" si="227">IF(N100="INSIGNIFICANTE","1",IF(N100="MENOR","2",IF(N100="MODERADO","3",IF(N100="MAYOR","4",IF(N100="CATASTRÓFICO","5","")))))</f>
        <v>4</v>
      </c>
      <c r="P100" s="177">
        <f t="shared" ref="P100:P115" si="228">IF(M100="","",M100*O100)</f>
        <v>12</v>
      </c>
      <c r="Q100" s="178" t="str">
        <f t="shared" ref="Q100:Q115" si="229">IF(P100="","",IF(P100&gt;=15,"RIESGO EXTREMO",IF(P100&gt;=7,"RIESGO ALTO",IF(P100&gt;=4,"RIESGO MODERADO",IF(P100&gt;=1,"RIESGO BAJO","")))))</f>
        <v>RIESGO ALTO</v>
      </c>
      <c r="R100" s="446" t="s">
        <v>479</v>
      </c>
      <c r="S100" s="447" t="s">
        <v>480</v>
      </c>
      <c r="T100" s="175" t="s">
        <v>56</v>
      </c>
      <c r="U100" s="179">
        <f t="shared" ref="U100:U115" si="230">IF(T100="SI",15,0)</f>
        <v>0</v>
      </c>
      <c r="V100" s="175" t="s">
        <v>56</v>
      </c>
      <c r="W100" s="179">
        <f t="shared" ref="W100:W115" si="231">IF(V100="SI",5,0)</f>
        <v>0</v>
      </c>
      <c r="X100" s="175" t="s">
        <v>56</v>
      </c>
      <c r="Y100" s="180">
        <f t="shared" ref="Y100:Y107" si="232">IF(X100="SI",25,0)</f>
        <v>0</v>
      </c>
      <c r="Z100" s="175" t="s">
        <v>56</v>
      </c>
      <c r="AA100" s="179">
        <f t="shared" ref="AA100:AA115" si="233">IF(Z100="SI",15,0)</f>
        <v>0</v>
      </c>
      <c r="AB100" s="175" t="s">
        <v>56</v>
      </c>
      <c r="AC100" s="180">
        <f t="shared" ref="AC100:AC115" si="234">IF(AB100="SI",10,0)</f>
        <v>0</v>
      </c>
      <c r="AD100" s="175" t="s">
        <v>56</v>
      </c>
      <c r="AE100" s="179">
        <f t="shared" ref="AE100:AE115" si="235">IF(AD100="SI",30,0)</f>
        <v>0</v>
      </c>
      <c r="AF100" s="181">
        <f t="shared" ref="AF100:AF107" si="236">U100+W100+Y100+AA100+AC100+AE100</f>
        <v>0</v>
      </c>
      <c r="AG100" s="224" t="str">
        <f t="shared" ref="AG100:AG115" si="237">IF(AF100="","",IF(AF100="","",IF(AF100&gt;76,"2",IF(AF100&gt;=51,"1",IF(AF100&gt;=0,"0","")))))</f>
        <v>0</v>
      </c>
      <c r="AH100" s="175" t="s">
        <v>131</v>
      </c>
      <c r="AI100" s="176" t="str">
        <f t="shared" si="103"/>
        <v>3</v>
      </c>
      <c r="AJ100" s="175" t="s">
        <v>53</v>
      </c>
      <c r="AK100" s="176" t="str">
        <f t="shared" ref="AK100:AK115" si="238">IF(AJ100="INSIGNIFICANTE","1",IF(AJ100="MENOR","2",IF(AJ100="MODERADO","3",IF(AJ100="MAYOR","4",IF(AJ100="CATASTRÓFICO","5","")))))</f>
        <v>4</v>
      </c>
      <c r="AL100" s="177">
        <f t="shared" si="105"/>
        <v>12</v>
      </c>
      <c r="AM100" s="177" t="str">
        <f t="shared" ref="AM100:AM115" si="239">IF(AL100="","",IF(AL100&gt;=15,"RIESGO EXTREMO",IF(AL100&gt;=7,"RIESGO ALTO",IF(AL100&gt;=4,"RIESGO MODERADO",IF(AL100&gt;=1,"RIESGO BAJO","")))))</f>
        <v>RIESGO ALTO</v>
      </c>
      <c r="AN100" s="178" t="str">
        <f t="shared" ref="AN100:AN115" si="240">IF(AM100="","",IF(AM100="RIESGO EXTREMO","COMPARTIR O TRANSFERIR EL RIESGO",IF(AM100="RIESGO ALTO","EVITAR EL RIESGO",IF(AM100="RIESGO MODERADO","REDUCIR EL RIESGO",IF(AM100="RIESGO BAJO","ASUMIR","")))))</f>
        <v>EVITAR EL RIESGO</v>
      </c>
      <c r="AO100" s="187" t="s">
        <v>932</v>
      </c>
      <c r="AP100" s="183" t="s">
        <v>474</v>
      </c>
      <c r="AQ100" s="190">
        <f>+AQ99</f>
        <v>42735</v>
      </c>
      <c r="AR100" s="188" t="s">
        <v>482</v>
      </c>
    </row>
    <row r="101" spans="2:44" ht="234">
      <c r="B101" s="291" t="s">
        <v>129</v>
      </c>
      <c r="C101" s="249">
        <v>89</v>
      </c>
      <c r="D101" s="171" t="s">
        <v>47</v>
      </c>
      <c r="E101" s="171" t="s">
        <v>60</v>
      </c>
      <c r="F101" s="250" t="s">
        <v>61</v>
      </c>
      <c r="G101" s="172" t="s">
        <v>476</v>
      </c>
      <c r="H101" s="173" t="s">
        <v>483</v>
      </c>
      <c r="I101" s="173" t="s">
        <v>484</v>
      </c>
      <c r="J101" s="255" t="s">
        <v>87</v>
      </c>
      <c r="K101" s="244" t="str">
        <f t="shared" si="226"/>
        <v>impacto</v>
      </c>
      <c r="L101" s="174" t="s">
        <v>131</v>
      </c>
      <c r="M101" s="176" t="str">
        <f t="shared" si="92"/>
        <v>3</v>
      </c>
      <c r="N101" s="175" t="s">
        <v>82</v>
      </c>
      <c r="O101" s="176" t="str">
        <f t="shared" si="227"/>
        <v>5</v>
      </c>
      <c r="P101" s="177">
        <f t="shared" si="228"/>
        <v>15</v>
      </c>
      <c r="Q101" s="178" t="str">
        <f t="shared" si="229"/>
        <v>RIESGO EXTREMO</v>
      </c>
      <c r="R101" s="446" t="s">
        <v>485</v>
      </c>
      <c r="S101" s="447" t="s">
        <v>480</v>
      </c>
      <c r="T101" s="175" t="s">
        <v>55</v>
      </c>
      <c r="U101" s="179">
        <f t="shared" si="230"/>
        <v>15</v>
      </c>
      <c r="V101" s="175" t="s">
        <v>55</v>
      </c>
      <c r="W101" s="179">
        <f t="shared" si="231"/>
        <v>5</v>
      </c>
      <c r="X101" s="175" t="s">
        <v>55</v>
      </c>
      <c r="Y101" s="180">
        <f t="shared" si="232"/>
        <v>25</v>
      </c>
      <c r="Z101" s="175" t="s">
        <v>55</v>
      </c>
      <c r="AA101" s="179">
        <f t="shared" si="233"/>
        <v>15</v>
      </c>
      <c r="AB101" s="175" t="s">
        <v>55</v>
      </c>
      <c r="AC101" s="180">
        <f t="shared" si="234"/>
        <v>10</v>
      </c>
      <c r="AD101" s="175" t="s">
        <v>55</v>
      </c>
      <c r="AE101" s="179">
        <f t="shared" si="235"/>
        <v>30</v>
      </c>
      <c r="AF101" s="181">
        <f t="shared" si="236"/>
        <v>100</v>
      </c>
      <c r="AG101" s="224" t="str">
        <f t="shared" si="237"/>
        <v>2</v>
      </c>
      <c r="AH101" s="175" t="s">
        <v>74</v>
      </c>
      <c r="AI101" s="176" t="str">
        <f t="shared" si="103"/>
        <v>1</v>
      </c>
      <c r="AJ101" s="175" t="s">
        <v>82</v>
      </c>
      <c r="AK101" s="176" t="str">
        <f t="shared" si="238"/>
        <v>5</v>
      </c>
      <c r="AL101" s="177">
        <f t="shared" si="105"/>
        <v>5</v>
      </c>
      <c r="AM101" s="177" t="str">
        <f t="shared" si="239"/>
        <v>RIESGO MODERADO</v>
      </c>
      <c r="AN101" s="178" t="str">
        <f t="shared" si="240"/>
        <v>REDUCIR EL RIESGO</v>
      </c>
      <c r="AO101" s="187" t="s">
        <v>486</v>
      </c>
      <c r="AP101" s="183" t="s">
        <v>474</v>
      </c>
      <c r="AQ101" s="190">
        <f>+AQ100</f>
        <v>42735</v>
      </c>
      <c r="AR101" s="188" t="s">
        <v>487</v>
      </c>
    </row>
    <row r="102" spans="2:44" ht="234">
      <c r="B102" s="291" t="s">
        <v>129</v>
      </c>
      <c r="C102" s="249">
        <v>90</v>
      </c>
      <c r="D102" s="171" t="s">
        <v>47</v>
      </c>
      <c r="E102" s="171" t="s">
        <v>60</v>
      </c>
      <c r="F102" s="250" t="s">
        <v>61</v>
      </c>
      <c r="G102" s="172" t="s">
        <v>488</v>
      </c>
      <c r="H102" s="173" t="s">
        <v>489</v>
      </c>
      <c r="I102" s="173" t="s">
        <v>490</v>
      </c>
      <c r="J102" s="255" t="s">
        <v>64</v>
      </c>
      <c r="K102" s="244" t="str">
        <f t="shared" si="226"/>
        <v>impacto</v>
      </c>
      <c r="L102" s="174" t="s">
        <v>131</v>
      </c>
      <c r="M102" s="176" t="str">
        <f t="shared" si="92"/>
        <v>3</v>
      </c>
      <c r="N102" s="175" t="s">
        <v>82</v>
      </c>
      <c r="O102" s="176" t="str">
        <f t="shared" si="227"/>
        <v>5</v>
      </c>
      <c r="P102" s="177">
        <f t="shared" si="228"/>
        <v>15</v>
      </c>
      <c r="Q102" s="178" t="str">
        <f t="shared" si="229"/>
        <v>RIESGO EXTREMO</v>
      </c>
      <c r="R102" s="446" t="s">
        <v>491</v>
      </c>
      <c r="S102" s="447" t="s">
        <v>492</v>
      </c>
      <c r="T102" s="175" t="s">
        <v>55</v>
      </c>
      <c r="U102" s="179">
        <f t="shared" si="230"/>
        <v>15</v>
      </c>
      <c r="V102" s="175" t="s">
        <v>55</v>
      </c>
      <c r="W102" s="179">
        <f t="shared" si="231"/>
        <v>5</v>
      </c>
      <c r="X102" s="175" t="s">
        <v>55</v>
      </c>
      <c r="Y102" s="180">
        <f t="shared" si="232"/>
        <v>25</v>
      </c>
      <c r="Z102" s="175" t="s">
        <v>55</v>
      </c>
      <c r="AA102" s="179">
        <f t="shared" si="233"/>
        <v>15</v>
      </c>
      <c r="AB102" s="175" t="s">
        <v>55</v>
      </c>
      <c r="AC102" s="180">
        <f t="shared" si="234"/>
        <v>10</v>
      </c>
      <c r="AD102" s="175" t="s">
        <v>55</v>
      </c>
      <c r="AE102" s="179">
        <f t="shared" si="235"/>
        <v>30</v>
      </c>
      <c r="AF102" s="181">
        <f t="shared" si="236"/>
        <v>100</v>
      </c>
      <c r="AG102" s="224" t="str">
        <f t="shared" si="237"/>
        <v>2</v>
      </c>
      <c r="AH102" s="175" t="s">
        <v>74</v>
      </c>
      <c r="AI102" s="176" t="str">
        <f t="shared" si="103"/>
        <v>1</v>
      </c>
      <c r="AJ102" s="175" t="s">
        <v>82</v>
      </c>
      <c r="AK102" s="176" t="str">
        <f t="shared" si="238"/>
        <v>5</v>
      </c>
      <c r="AL102" s="177">
        <f t="shared" si="105"/>
        <v>5</v>
      </c>
      <c r="AM102" s="177" t="str">
        <f t="shared" si="239"/>
        <v>RIESGO MODERADO</v>
      </c>
      <c r="AN102" s="178" t="str">
        <f t="shared" si="240"/>
        <v>REDUCIR EL RIESGO</v>
      </c>
      <c r="AO102" s="187" t="s">
        <v>932</v>
      </c>
      <c r="AP102" s="183" t="s">
        <v>474</v>
      </c>
      <c r="AQ102" s="190">
        <f>+AQ101</f>
        <v>42735</v>
      </c>
      <c r="AR102" s="188" t="s">
        <v>487</v>
      </c>
    </row>
    <row r="103" spans="2:44" ht="234">
      <c r="B103" s="291" t="s">
        <v>129</v>
      </c>
      <c r="C103" s="249">
        <v>91</v>
      </c>
      <c r="D103" s="171" t="s">
        <v>100</v>
      </c>
      <c r="E103" s="171" t="s">
        <v>111</v>
      </c>
      <c r="F103" s="250" t="s">
        <v>495</v>
      </c>
      <c r="G103" s="172" t="s">
        <v>496</v>
      </c>
      <c r="H103" s="173" t="s">
        <v>497</v>
      </c>
      <c r="I103" s="173" t="s">
        <v>484</v>
      </c>
      <c r="J103" s="255" t="s">
        <v>87</v>
      </c>
      <c r="K103" s="244" t="str">
        <f t="shared" si="226"/>
        <v>impacto</v>
      </c>
      <c r="L103" s="174" t="s">
        <v>74</v>
      </c>
      <c r="M103" s="176" t="str">
        <f t="shared" si="92"/>
        <v>1</v>
      </c>
      <c r="N103" s="175" t="s">
        <v>53</v>
      </c>
      <c r="O103" s="176" t="str">
        <f t="shared" si="227"/>
        <v>4</v>
      </c>
      <c r="P103" s="177">
        <f t="shared" si="228"/>
        <v>4</v>
      </c>
      <c r="Q103" s="178" t="str">
        <f t="shared" si="229"/>
        <v>RIESGO MODERADO</v>
      </c>
      <c r="R103" s="446" t="s">
        <v>498</v>
      </c>
      <c r="S103" s="447" t="s">
        <v>499</v>
      </c>
      <c r="T103" s="175" t="s">
        <v>55</v>
      </c>
      <c r="U103" s="179">
        <f t="shared" si="230"/>
        <v>15</v>
      </c>
      <c r="V103" s="175" t="s">
        <v>55</v>
      </c>
      <c r="W103" s="179">
        <f t="shared" si="231"/>
        <v>5</v>
      </c>
      <c r="X103" s="175" t="s">
        <v>55</v>
      </c>
      <c r="Y103" s="180">
        <f t="shared" si="232"/>
        <v>25</v>
      </c>
      <c r="Z103" s="175" t="s">
        <v>55</v>
      </c>
      <c r="AA103" s="179">
        <f t="shared" si="233"/>
        <v>15</v>
      </c>
      <c r="AB103" s="175" t="s">
        <v>55</v>
      </c>
      <c r="AC103" s="180">
        <f t="shared" si="234"/>
        <v>10</v>
      </c>
      <c r="AD103" s="175" t="s">
        <v>55</v>
      </c>
      <c r="AE103" s="179">
        <f t="shared" si="235"/>
        <v>30</v>
      </c>
      <c r="AF103" s="181">
        <f t="shared" si="236"/>
        <v>100</v>
      </c>
      <c r="AG103" s="224" t="str">
        <f t="shared" si="237"/>
        <v>2</v>
      </c>
      <c r="AH103" s="175" t="s">
        <v>74</v>
      </c>
      <c r="AI103" s="176" t="str">
        <f t="shared" si="103"/>
        <v>1</v>
      </c>
      <c r="AJ103" s="175" t="s">
        <v>53</v>
      </c>
      <c r="AK103" s="176" t="str">
        <f t="shared" si="238"/>
        <v>4</v>
      </c>
      <c r="AL103" s="177">
        <f t="shared" si="105"/>
        <v>4</v>
      </c>
      <c r="AM103" s="177" t="str">
        <f t="shared" si="239"/>
        <v>RIESGO MODERADO</v>
      </c>
      <c r="AN103" s="178" t="str">
        <f t="shared" si="240"/>
        <v>REDUCIR EL RIESGO</v>
      </c>
      <c r="AO103" s="187" t="s">
        <v>932</v>
      </c>
      <c r="AP103" s="183" t="s">
        <v>474</v>
      </c>
      <c r="AQ103" s="190">
        <f>+AQ102</f>
        <v>42735</v>
      </c>
      <c r="AR103" s="188" t="s">
        <v>500</v>
      </c>
    </row>
    <row r="104" spans="2:44" ht="90">
      <c r="B104" s="291" t="s">
        <v>129</v>
      </c>
      <c r="C104" s="249">
        <v>92</v>
      </c>
      <c r="D104" s="171" t="s">
        <v>47</v>
      </c>
      <c r="E104" s="171" t="s">
        <v>118</v>
      </c>
      <c r="F104" s="250" t="s">
        <v>198</v>
      </c>
      <c r="G104" s="172" t="s">
        <v>501</v>
      </c>
      <c r="H104" s="173" t="s">
        <v>502</v>
      </c>
      <c r="I104" s="173" t="s">
        <v>484</v>
      </c>
      <c r="J104" s="255" t="s">
        <v>81</v>
      </c>
      <c r="K104" s="244" t="str">
        <f t="shared" si="226"/>
        <v>impactoco</v>
      </c>
      <c r="L104" s="174" t="s">
        <v>74</v>
      </c>
      <c r="M104" s="176" t="str">
        <f t="shared" si="92"/>
        <v>1</v>
      </c>
      <c r="N104" s="175" t="s">
        <v>53</v>
      </c>
      <c r="O104" s="176" t="str">
        <f t="shared" si="227"/>
        <v>4</v>
      </c>
      <c r="P104" s="177">
        <f t="shared" si="228"/>
        <v>4</v>
      </c>
      <c r="Q104" s="178" t="str">
        <f t="shared" si="229"/>
        <v>RIESGO MODERADO</v>
      </c>
      <c r="R104" s="446" t="s">
        <v>503</v>
      </c>
      <c r="S104" s="447" t="s">
        <v>504</v>
      </c>
      <c r="T104" s="175" t="s">
        <v>55</v>
      </c>
      <c r="U104" s="179">
        <f t="shared" si="230"/>
        <v>15</v>
      </c>
      <c r="V104" s="175" t="s">
        <v>55</v>
      </c>
      <c r="W104" s="179">
        <f t="shared" si="231"/>
        <v>5</v>
      </c>
      <c r="X104" s="175" t="s">
        <v>55</v>
      </c>
      <c r="Y104" s="180">
        <f t="shared" si="232"/>
        <v>25</v>
      </c>
      <c r="Z104" s="175" t="s">
        <v>55</v>
      </c>
      <c r="AA104" s="179">
        <f t="shared" si="233"/>
        <v>15</v>
      </c>
      <c r="AB104" s="175" t="s">
        <v>55</v>
      </c>
      <c r="AC104" s="180">
        <f t="shared" si="234"/>
        <v>10</v>
      </c>
      <c r="AD104" s="175" t="s">
        <v>55</v>
      </c>
      <c r="AE104" s="179">
        <f t="shared" si="235"/>
        <v>30</v>
      </c>
      <c r="AF104" s="181">
        <f t="shared" si="236"/>
        <v>100</v>
      </c>
      <c r="AG104" s="224" t="str">
        <f t="shared" si="237"/>
        <v>2</v>
      </c>
      <c r="AH104" s="175" t="s">
        <v>74</v>
      </c>
      <c r="AI104" s="176" t="str">
        <f t="shared" si="103"/>
        <v>1</v>
      </c>
      <c r="AJ104" s="175" t="s">
        <v>53</v>
      </c>
      <c r="AK104" s="176" t="str">
        <f t="shared" si="238"/>
        <v>4</v>
      </c>
      <c r="AL104" s="177">
        <f t="shared" si="105"/>
        <v>4</v>
      </c>
      <c r="AM104" s="177" t="str">
        <f t="shared" si="239"/>
        <v>RIESGO MODERADO</v>
      </c>
      <c r="AN104" s="178" t="str">
        <f t="shared" si="240"/>
        <v>REDUCIR EL RIESGO</v>
      </c>
      <c r="AO104" s="187" t="s">
        <v>505</v>
      </c>
      <c r="AP104" s="183" t="s">
        <v>474</v>
      </c>
      <c r="AQ104" s="190">
        <v>42735</v>
      </c>
      <c r="AR104" s="188" t="s">
        <v>506</v>
      </c>
    </row>
    <row r="105" spans="2:44" ht="54">
      <c r="B105" s="291" t="s">
        <v>129</v>
      </c>
      <c r="C105" s="249">
        <v>93</v>
      </c>
      <c r="D105" s="171" t="s">
        <v>47</v>
      </c>
      <c r="E105" s="171" t="s">
        <v>48</v>
      </c>
      <c r="F105" s="250" t="s">
        <v>507</v>
      </c>
      <c r="G105" s="172" t="s">
        <v>508</v>
      </c>
      <c r="H105" s="173" t="s">
        <v>509</v>
      </c>
      <c r="I105" s="173" t="s">
        <v>510</v>
      </c>
      <c r="J105" s="255" t="s">
        <v>51</v>
      </c>
      <c r="K105" s="244" t="str">
        <f t="shared" si="226"/>
        <v>impacto</v>
      </c>
      <c r="L105" s="174" t="s">
        <v>74</v>
      </c>
      <c r="M105" s="176" t="str">
        <f t="shared" si="92"/>
        <v>1</v>
      </c>
      <c r="N105" s="175" t="s">
        <v>135</v>
      </c>
      <c r="O105" s="176" t="str">
        <f t="shared" si="227"/>
        <v>1</v>
      </c>
      <c r="P105" s="177">
        <f t="shared" si="228"/>
        <v>1</v>
      </c>
      <c r="Q105" s="178" t="str">
        <f t="shared" si="229"/>
        <v>RIESGO BAJO</v>
      </c>
      <c r="R105" s="446" t="s">
        <v>511</v>
      </c>
      <c r="S105" s="447" t="s">
        <v>512</v>
      </c>
      <c r="T105" s="175" t="s">
        <v>55</v>
      </c>
      <c r="U105" s="179">
        <f t="shared" si="230"/>
        <v>15</v>
      </c>
      <c r="V105" s="175" t="s">
        <v>55</v>
      </c>
      <c r="W105" s="179">
        <f t="shared" si="231"/>
        <v>5</v>
      </c>
      <c r="X105" s="175" t="s">
        <v>55</v>
      </c>
      <c r="Y105" s="180">
        <f t="shared" si="232"/>
        <v>25</v>
      </c>
      <c r="Z105" s="175" t="s">
        <v>55</v>
      </c>
      <c r="AA105" s="179">
        <f t="shared" si="233"/>
        <v>15</v>
      </c>
      <c r="AB105" s="175" t="s">
        <v>55</v>
      </c>
      <c r="AC105" s="180">
        <f t="shared" si="234"/>
        <v>10</v>
      </c>
      <c r="AD105" s="175" t="s">
        <v>55</v>
      </c>
      <c r="AE105" s="179">
        <f t="shared" si="235"/>
        <v>30</v>
      </c>
      <c r="AF105" s="181">
        <f t="shared" si="236"/>
        <v>100</v>
      </c>
      <c r="AG105" s="224" t="str">
        <f t="shared" si="237"/>
        <v>2</v>
      </c>
      <c r="AH105" s="175" t="s">
        <v>74</v>
      </c>
      <c r="AI105" s="176" t="str">
        <f t="shared" si="103"/>
        <v>1</v>
      </c>
      <c r="AJ105" s="175" t="s">
        <v>135</v>
      </c>
      <c r="AK105" s="176" t="str">
        <f t="shared" si="238"/>
        <v>1</v>
      </c>
      <c r="AL105" s="177">
        <f t="shared" si="105"/>
        <v>1</v>
      </c>
      <c r="AM105" s="177" t="str">
        <f t="shared" si="239"/>
        <v>RIESGO BAJO</v>
      </c>
      <c r="AN105" s="178" t="str">
        <f t="shared" si="240"/>
        <v>ASUMIR</v>
      </c>
      <c r="AO105" s="187" t="s">
        <v>505</v>
      </c>
      <c r="AP105" s="183" t="s">
        <v>474</v>
      </c>
      <c r="AQ105" s="190">
        <v>42735</v>
      </c>
      <c r="AR105" s="189" t="s">
        <v>513</v>
      </c>
    </row>
    <row r="106" spans="2:44" ht="54">
      <c r="B106" s="291" t="s">
        <v>129</v>
      </c>
      <c r="C106" s="249">
        <v>94</v>
      </c>
      <c r="D106" s="171" t="s">
        <v>47</v>
      </c>
      <c r="E106" s="171" t="s">
        <v>48</v>
      </c>
      <c r="F106" s="250" t="s">
        <v>443</v>
      </c>
      <c r="G106" s="172" t="s">
        <v>514</v>
      </c>
      <c r="H106" s="173" t="s">
        <v>515</v>
      </c>
      <c r="I106" s="173" t="s">
        <v>516</v>
      </c>
      <c r="J106" s="255" t="s">
        <v>51</v>
      </c>
      <c r="K106" s="244" t="str">
        <f t="shared" si="226"/>
        <v>impacto</v>
      </c>
      <c r="L106" s="174" t="s">
        <v>73</v>
      </c>
      <c r="M106" s="176" t="str">
        <f t="shared" si="92"/>
        <v>2</v>
      </c>
      <c r="N106" s="175" t="s">
        <v>83</v>
      </c>
      <c r="O106" s="176" t="str">
        <f t="shared" si="227"/>
        <v>3</v>
      </c>
      <c r="P106" s="177">
        <f t="shared" si="228"/>
        <v>6</v>
      </c>
      <c r="Q106" s="178" t="str">
        <f t="shared" si="229"/>
        <v>RIESGO MODERADO</v>
      </c>
      <c r="R106" s="446" t="s">
        <v>517</v>
      </c>
      <c r="S106" s="447"/>
      <c r="T106" s="175" t="s">
        <v>55</v>
      </c>
      <c r="U106" s="175">
        <f t="shared" si="230"/>
        <v>15</v>
      </c>
      <c r="V106" s="175" t="s">
        <v>55</v>
      </c>
      <c r="W106" s="175">
        <f t="shared" si="231"/>
        <v>5</v>
      </c>
      <c r="X106" s="175" t="s">
        <v>55</v>
      </c>
      <c r="Y106" s="175">
        <f t="shared" si="232"/>
        <v>25</v>
      </c>
      <c r="Z106" s="175" t="s">
        <v>55</v>
      </c>
      <c r="AA106" s="175">
        <f t="shared" si="233"/>
        <v>15</v>
      </c>
      <c r="AB106" s="175" t="s">
        <v>55</v>
      </c>
      <c r="AC106" s="175">
        <f t="shared" si="234"/>
        <v>10</v>
      </c>
      <c r="AD106" s="175" t="s">
        <v>55</v>
      </c>
      <c r="AE106" s="179">
        <f t="shared" si="235"/>
        <v>30</v>
      </c>
      <c r="AF106" s="181">
        <f t="shared" si="236"/>
        <v>100</v>
      </c>
      <c r="AG106" s="224" t="str">
        <f t="shared" si="237"/>
        <v>2</v>
      </c>
      <c r="AH106" s="175" t="s">
        <v>74</v>
      </c>
      <c r="AI106" s="176" t="str">
        <f t="shared" si="103"/>
        <v>1</v>
      </c>
      <c r="AJ106" s="175" t="s">
        <v>83</v>
      </c>
      <c r="AK106" s="176" t="str">
        <f t="shared" si="238"/>
        <v>3</v>
      </c>
      <c r="AL106" s="177">
        <f t="shared" si="105"/>
        <v>3</v>
      </c>
      <c r="AM106" s="177" t="str">
        <f t="shared" si="239"/>
        <v>RIESGO BAJO</v>
      </c>
      <c r="AN106" s="178" t="str">
        <f t="shared" si="240"/>
        <v>ASUMIR</v>
      </c>
      <c r="AO106" s="187" t="s">
        <v>518</v>
      </c>
      <c r="AP106" s="183" t="s">
        <v>474</v>
      </c>
      <c r="AQ106" s="190">
        <v>42735</v>
      </c>
      <c r="AR106" s="189" t="s">
        <v>519</v>
      </c>
    </row>
    <row r="107" spans="2:44" ht="54.75" thickBot="1">
      <c r="B107" s="292" t="s">
        <v>129</v>
      </c>
      <c r="C107" s="251">
        <v>95</v>
      </c>
      <c r="D107" s="207" t="s">
        <v>47</v>
      </c>
      <c r="E107" s="207" t="s">
        <v>48</v>
      </c>
      <c r="F107" s="252" t="s">
        <v>507</v>
      </c>
      <c r="G107" s="208" t="s">
        <v>520</v>
      </c>
      <c r="H107" s="209" t="s">
        <v>521</v>
      </c>
      <c r="I107" s="209" t="s">
        <v>522</v>
      </c>
      <c r="J107" s="256" t="s">
        <v>51</v>
      </c>
      <c r="K107" s="245" t="str">
        <f t="shared" si="226"/>
        <v>impacto</v>
      </c>
      <c r="L107" s="210" t="s">
        <v>131</v>
      </c>
      <c r="M107" s="212" t="str">
        <f t="shared" si="92"/>
        <v>3</v>
      </c>
      <c r="N107" s="211" t="s">
        <v>53</v>
      </c>
      <c r="O107" s="212" t="str">
        <f t="shared" si="227"/>
        <v>4</v>
      </c>
      <c r="P107" s="213">
        <f t="shared" si="228"/>
        <v>12</v>
      </c>
      <c r="Q107" s="214" t="str">
        <f t="shared" si="229"/>
        <v>RIESGO ALTO</v>
      </c>
      <c r="R107" s="438" t="s">
        <v>251</v>
      </c>
      <c r="S107" s="439"/>
      <c r="T107" s="211" t="s">
        <v>56</v>
      </c>
      <c r="U107" s="215">
        <f t="shared" si="230"/>
        <v>0</v>
      </c>
      <c r="V107" s="211" t="s">
        <v>56</v>
      </c>
      <c r="W107" s="215">
        <f t="shared" si="231"/>
        <v>0</v>
      </c>
      <c r="X107" s="211" t="s">
        <v>56</v>
      </c>
      <c r="Y107" s="216">
        <f t="shared" si="232"/>
        <v>0</v>
      </c>
      <c r="Z107" s="211" t="s">
        <v>56</v>
      </c>
      <c r="AA107" s="215">
        <f t="shared" si="233"/>
        <v>0</v>
      </c>
      <c r="AB107" s="211" t="s">
        <v>56</v>
      </c>
      <c r="AC107" s="216">
        <f t="shared" si="234"/>
        <v>0</v>
      </c>
      <c r="AD107" s="211" t="s">
        <v>56</v>
      </c>
      <c r="AE107" s="215">
        <f t="shared" si="235"/>
        <v>0</v>
      </c>
      <c r="AF107" s="217">
        <f t="shared" si="236"/>
        <v>0</v>
      </c>
      <c r="AG107" s="225" t="str">
        <f t="shared" si="237"/>
        <v>0</v>
      </c>
      <c r="AH107" s="211" t="s">
        <v>131</v>
      </c>
      <c r="AI107" s="212" t="str">
        <f t="shared" si="103"/>
        <v>3</v>
      </c>
      <c r="AJ107" s="211" t="s">
        <v>53</v>
      </c>
      <c r="AK107" s="212" t="str">
        <f t="shared" si="238"/>
        <v>4</v>
      </c>
      <c r="AL107" s="213">
        <f t="shared" si="105"/>
        <v>12</v>
      </c>
      <c r="AM107" s="213" t="str">
        <f t="shared" si="239"/>
        <v>RIESGO ALTO</v>
      </c>
      <c r="AN107" s="214" t="str">
        <f t="shared" si="240"/>
        <v>EVITAR EL RIESGO</v>
      </c>
      <c r="AO107" s="218" t="s">
        <v>523</v>
      </c>
      <c r="AP107" s="219" t="s">
        <v>524</v>
      </c>
      <c r="AQ107" s="220">
        <v>42735</v>
      </c>
      <c r="AR107" s="221" t="s">
        <v>475</v>
      </c>
    </row>
    <row r="108" spans="2:44" ht="72">
      <c r="B108" s="290" t="s">
        <v>123</v>
      </c>
      <c r="C108" s="247">
        <v>96</v>
      </c>
      <c r="D108" s="157" t="s">
        <v>100</v>
      </c>
      <c r="E108" s="157" t="s">
        <v>98</v>
      </c>
      <c r="F108" s="248" t="s">
        <v>415</v>
      </c>
      <c r="G108" s="158" t="s">
        <v>416</v>
      </c>
      <c r="H108" s="159" t="s">
        <v>417</v>
      </c>
      <c r="I108" s="159" t="s">
        <v>418</v>
      </c>
      <c r="J108" s="254" t="s">
        <v>72</v>
      </c>
      <c r="K108" s="243" t="str">
        <f t="shared" si="226"/>
        <v>impacto</v>
      </c>
      <c r="L108" s="160" t="s">
        <v>65</v>
      </c>
      <c r="M108" s="162" t="str">
        <f t="shared" si="92"/>
        <v>4</v>
      </c>
      <c r="N108" s="161" t="s">
        <v>53</v>
      </c>
      <c r="O108" s="162" t="str">
        <f t="shared" si="227"/>
        <v>4</v>
      </c>
      <c r="P108" s="163">
        <f t="shared" si="228"/>
        <v>16</v>
      </c>
      <c r="Q108" s="164" t="str">
        <f t="shared" si="229"/>
        <v>RIESGO EXTREMO</v>
      </c>
      <c r="R108" s="434" t="s">
        <v>419</v>
      </c>
      <c r="S108" s="435"/>
      <c r="T108" s="161" t="s">
        <v>55</v>
      </c>
      <c r="U108" s="165">
        <f t="shared" si="230"/>
        <v>15</v>
      </c>
      <c r="V108" s="161" t="s">
        <v>55</v>
      </c>
      <c r="W108" s="165">
        <f t="shared" si="231"/>
        <v>5</v>
      </c>
      <c r="X108" s="161" t="s">
        <v>55</v>
      </c>
      <c r="Y108" s="166">
        <f>IF(X108="SI",25,0)</f>
        <v>25</v>
      </c>
      <c r="Z108" s="161" t="s">
        <v>55</v>
      </c>
      <c r="AA108" s="165">
        <f t="shared" si="233"/>
        <v>15</v>
      </c>
      <c r="AB108" s="161" t="s">
        <v>55</v>
      </c>
      <c r="AC108" s="166">
        <f t="shared" si="234"/>
        <v>10</v>
      </c>
      <c r="AD108" s="161" t="s">
        <v>55</v>
      </c>
      <c r="AE108" s="165">
        <f t="shared" si="235"/>
        <v>30</v>
      </c>
      <c r="AF108" s="167">
        <f>U108+W108+Y108+AA108+AC108+AE108</f>
        <v>100</v>
      </c>
      <c r="AG108" s="227" t="str">
        <f t="shared" si="237"/>
        <v>2</v>
      </c>
      <c r="AH108" s="161" t="s">
        <v>73</v>
      </c>
      <c r="AI108" s="162" t="str">
        <f t="shared" si="103"/>
        <v>2</v>
      </c>
      <c r="AJ108" s="161" t="s">
        <v>53</v>
      </c>
      <c r="AK108" s="162" t="str">
        <f t="shared" si="238"/>
        <v>4</v>
      </c>
      <c r="AL108" s="163">
        <f t="shared" si="105"/>
        <v>8</v>
      </c>
      <c r="AM108" s="163" t="str">
        <f t="shared" si="239"/>
        <v>RIESGO ALTO</v>
      </c>
      <c r="AN108" s="164" t="str">
        <f t="shared" si="240"/>
        <v>EVITAR EL RIESGO</v>
      </c>
      <c r="AO108" s="168" t="s">
        <v>420</v>
      </c>
      <c r="AP108" s="169" t="s">
        <v>421</v>
      </c>
      <c r="AQ108" s="228">
        <v>42735</v>
      </c>
      <c r="AR108" s="238" t="s">
        <v>422</v>
      </c>
    </row>
    <row r="109" spans="2:44" ht="126">
      <c r="B109" s="291" t="s">
        <v>123</v>
      </c>
      <c r="C109" s="249">
        <v>97</v>
      </c>
      <c r="D109" s="171" t="s">
        <v>100</v>
      </c>
      <c r="E109" s="171" t="s">
        <v>105</v>
      </c>
      <c r="F109" s="250" t="s">
        <v>423</v>
      </c>
      <c r="G109" s="172" t="s">
        <v>424</v>
      </c>
      <c r="H109" s="173" t="s">
        <v>425</v>
      </c>
      <c r="I109" s="173" t="s">
        <v>426</v>
      </c>
      <c r="J109" s="255" t="s">
        <v>72</v>
      </c>
      <c r="K109" s="244" t="str">
        <f t="shared" si="226"/>
        <v>impacto</v>
      </c>
      <c r="L109" s="174" t="s">
        <v>65</v>
      </c>
      <c r="M109" s="176" t="str">
        <f t="shared" si="92"/>
        <v>4</v>
      </c>
      <c r="N109" s="175" t="s">
        <v>53</v>
      </c>
      <c r="O109" s="176" t="str">
        <f t="shared" si="227"/>
        <v>4</v>
      </c>
      <c r="P109" s="177">
        <f t="shared" si="228"/>
        <v>16</v>
      </c>
      <c r="Q109" s="178" t="str">
        <f t="shared" si="229"/>
        <v>RIESGO EXTREMO</v>
      </c>
      <c r="R109" s="436" t="s">
        <v>427</v>
      </c>
      <c r="S109" s="437"/>
      <c r="T109" s="175" t="s">
        <v>56</v>
      </c>
      <c r="U109" s="179">
        <f t="shared" si="230"/>
        <v>0</v>
      </c>
      <c r="V109" s="175" t="s">
        <v>56</v>
      </c>
      <c r="W109" s="179">
        <f t="shared" si="231"/>
        <v>0</v>
      </c>
      <c r="X109" s="175" t="s">
        <v>56</v>
      </c>
      <c r="Y109" s="180">
        <f t="shared" ref="Y109:Y115" si="241">IF(X109="SI",25,0)</f>
        <v>0</v>
      </c>
      <c r="Z109" s="175" t="s">
        <v>56</v>
      </c>
      <c r="AA109" s="179">
        <f t="shared" si="233"/>
        <v>0</v>
      </c>
      <c r="AB109" s="175" t="s">
        <v>56</v>
      </c>
      <c r="AC109" s="180">
        <f t="shared" si="234"/>
        <v>0</v>
      </c>
      <c r="AD109" s="175" t="s">
        <v>56</v>
      </c>
      <c r="AE109" s="179">
        <f t="shared" si="235"/>
        <v>0</v>
      </c>
      <c r="AF109" s="181">
        <f t="shared" ref="AF109:AF115" si="242">U109+W109+Y109+AA109+AC109+AE109</f>
        <v>0</v>
      </c>
      <c r="AG109" s="224" t="str">
        <f t="shared" si="237"/>
        <v>0</v>
      </c>
      <c r="AH109" s="175" t="s">
        <v>65</v>
      </c>
      <c r="AI109" s="176" t="str">
        <f t="shared" si="103"/>
        <v>4</v>
      </c>
      <c r="AJ109" s="175" t="s">
        <v>53</v>
      </c>
      <c r="AK109" s="176" t="str">
        <f t="shared" si="238"/>
        <v>4</v>
      </c>
      <c r="AL109" s="177">
        <f t="shared" si="105"/>
        <v>16</v>
      </c>
      <c r="AM109" s="177" t="str">
        <f t="shared" si="239"/>
        <v>RIESGO EXTREMO</v>
      </c>
      <c r="AN109" s="178" t="str">
        <f t="shared" si="240"/>
        <v>COMPARTIR O TRANSFERIR EL RIESGO</v>
      </c>
      <c r="AO109" s="182" t="s">
        <v>428</v>
      </c>
      <c r="AP109" s="183" t="s">
        <v>421</v>
      </c>
      <c r="AQ109" s="190" t="s">
        <v>429</v>
      </c>
      <c r="AR109" s="204" t="s">
        <v>430</v>
      </c>
    </row>
    <row r="110" spans="2:44" ht="90">
      <c r="B110" s="291" t="s">
        <v>123</v>
      </c>
      <c r="C110" s="249">
        <v>98</v>
      </c>
      <c r="D110" s="171" t="s">
        <v>100</v>
      </c>
      <c r="E110" s="171" t="s">
        <v>111</v>
      </c>
      <c r="F110" s="250" t="s">
        <v>327</v>
      </c>
      <c r="G110" s="191" t="s">
        <v>431</v>
      </c>
      <c r="H110" s="173" t="s">
        <v>432</v>
      </c>
      <c r="I110" s="173" t="s">
        <v>433</v>
      </c>
      <c r="J110" s="255" t="s">
        <v>64</v>
      </c>
      <c r="K110" s="244" t="str">
        <f t="shared" si="226"/>
        <v>impacto</v>
      </c>
      <c r="L110" s="174" t="s">
        <v>73</v>
      </c>
      <c r="M110" s="176" t="str">
        <f t="shared" si="92"/>
        <v>2</v>
      </c>
      <c r="N110" s="175" t="s">
        <v>53</v>
      </c>
      <c r="O110" s="176" t="str">
        <f t="shared" si="227"/>
        <v>4</v>
      </c>
      <c r="P110" s="177">
        <f t="shared" si="228"/>
        <v>8</v>
      </c>
      <c r="Q110" s="178" t="str">
        <f t="shared" si="229"/>
        <v>RIESGO ALTO</v>
      </c>
      <c r="R110" s="436" t="s">
        <v>434</v>
      </c>
      <c r="S110" s="437"/>
      <c r="T110" s="175" t="s">
        <v>55</v>
      </c>
      <c r="U110" s="179">
        <f t="shared" si="230"/>
        <v>15</v>
      </c>
      <c r="V110" s="175" t="s">
        <v>55</v>
      </c>
      <c r="W110" s="179">
        <f t="shared" si="231"/>
        <v>5</v>
      </c>
      <c r="X110" s="175" t="s">
        <v>55</v>
      </c>
      <c r="Y110" s="180">
        <f t="shared" si="241"/>
        <v>25</v>
      </c>
      <c r="Z110" s="175" t="s">
        <v>55</v>
      </c>
      <c r="AA110" s="179">
        <f t="shared" si="233"/>
        <v>15</v>
      </c>
      <c r="AB110" s="175" t="s">
        <v>55</v>
      </c>
      <c r="AC110" s="180">
        <f t="shared" si="234"/>
        <v>10</v>
      </c>
      <c r="AD110" s="175" t="s">
        <v>55</v>
      </c>
      <c r="AE110" s="179">
        <f t="shared" si="235"/>
        <v>30</v>
      </c>
      <c r="AF110" s="181">
        <f t="shared" si="242"/>
        <v>100</v>
      </c>
      <c r="AG110" s="224" t="str">
        <f t="shared" si="237"/>
        <v>2</v>
      </c>
      <c r="AH110" s="175" t="s">
        <v>74</v>
      </c>
      <c r="AI110" s="176" t="str">
        <f t="shared" si="103"/>
        <v>1</v>
      </c>
      <c r="AJ110" s="175" t="s">
        <v>53</v>
      </c>
      <c r="AK110" s="176" t="str">
        <f t="shared" si="238"/>
        <v>4</v>
      </c>
      <c r="AL110" s="177">
        <f t="shared" si="105"/>
        <v>4</v>
      </c>
      <c r="AM110" s="177" t="str">
        <f t="shared" si="239"/>
        <v>RIESGO MODERADO</v>
      </c>
      <c r="AN110" s="178" t="str">
        <f t="shared" si="240"/>
        <v>REDUCIR EL RIESGO</v>
      </c>
      <c r="AO110" s="182" t="s">
        <v>435</v>
      </c>
      <c r="AP110" s="183" t="s">
        <v>421</v>
      </c>
      <c r="AQ110" s="190">
        <v>42735</v>
      </c>
      <c r="AR110" s="204" t="s">
        <v>436</v>
      </c>
    </row>
    <row r="111" spans="2:44" ht="72">
      <c r="B111" s="291" t="s">
        <v>123</v>
      </c>
      <c r="C111" s="249">
        <v>99</v>
      </c>
      <c r="D111" s="171" t="s">
        <v>100</v>
      </c>
      <c r="E111" s="171" t="s">
        <v>105</v>
      </c>
      <c r="F111" s="250" t="s">
        <v>423</v>
      </c>
      <c r="G111" s="294" t="s">
        <v>437</v>
      </c>
      <c r="H111" s="173" t="s">
        <v>438</v>
      </c>
      <c r="I111" s="173" t="s">
        <v>439</v>
      </c>
      <c r="J111" s="255" t="s">
        <v>81</v>
      </c>
      <c r="K111" s="244" t="str">
        <f t="shared" si="226"/>
        <v>impactoco</v>
      </c>
      <c r="L111" s="174" t="s">
        <v>74</v>
      </c>
      <c r="M111" s="176" t="str">
        <f t="shared" si="92"/>
        <v>1</v>
      </c>
      <c r="N111" s="175" t="s">
        <v>53</v>
      </c>
      <c r="O111" s="176" t="str">
        <f t="shared" si="227"/>
        <v>4</v>
      </c>
      <c r="P111" s="177">
        <f t="shared" si="228"/>
        <v>4</v>
      </c>
      <c r="Q111" s="178" t="str">
        <f t="shared" si="229"/>
        <v>RIESGO MODERADO</v>
      </c>
      <c r="R111" s="436" t="s">
        <v>440</v>
      </c>
      <c r="S111" s="437"/>
      <c r="T111" s="175" t="s">
        <v>55</v>
      </c>
      <c r="U111" s="179">
        <f t="shared" si="230"/>
        <v>15</v>
      </c>
      <c r="V111" s="175" t="s">
        <v>55</v>
      </c>
      <c r="W111" s="179">
        <f t="shared" si="231"/>
        <v>5</v>
      </c>
      <c r="X111" s="175" t="s">
        <v>55</v>
      </c>
      <c r="Y111" s="180">
        <f t="shared" si="241"/>
        <v>25</v>
      </c>
      <c r="Z111" s="175" t="s">
        <v>55</v>
      </c>
      <c r="AA111" s="179">
        <f t="shared" si="233"/>
        <v>15</v>
      </c>
      <c r="AB111" s="175" t="s">
        <v>55</v>
      </c>
      <c r="AC111" s="180">
        <f t="shared" si="234"/>
        <v>10</v>
      </c>
      <c r="AD111" s="175" t="s">
        <v>55</v>
      </c>
      <c r="AE111" s="179">
        <f t="shared" si="235"/>
        <v>30</v>
      </c>
      <c r="AF111" s="181">
        <f t="shared" si="242"/>
        <v>100</v>
      </c>
      <c r="AG111" s="224" t="str">
        <f t="shared" si="237"/>
        <v>2</v>
      </c>
      <c r="AH111" s="175" t="s">
        <v>74</v>
      </c>
      <c r="AI111" s="176" t="str">
        <f t="shared" si="103"/>
        <v>1</v>
      </c>
      <c r="AJ111" s="175" t="s">
        <v>53</v>
      </c>
      <c r="AK111" s="176" t="str">
        <f t="shared" si="238"/>
        <v>4</v>
      </c>
      <c r="AL111" s="177">
        <f t="shared" si="105"/>
        <v>4</v>
      </c>
      <c r="AM111" s="177" t="str">
        <f t="shared" si="239"/>
        <v>RIESGO MODERADO</v>
      </c>
      <c r="AN111" s="178" t="str">
        <f t="shared" si="240"/>
        <v>REDUCIR EL RIESGO</v>
      </c>
      <c r="AO111" s="182" t="s">
        <v>441</v>
      </c>
      <c r="AP111" s="183" t="s">
        <v>421</v>
      </c>
      <c r="AQ111" s="190">
        <v>42735</v>
      </c>
      <c r="AR111" s="204" t="s">
        <v>442</v>
      </c>
    </row>
    <row r="112" spans="2:44" ht="108">
      <c r="B112" s="291" t="s">
        <v>123</v>
      </c>
      <c r="C112" s="249">
        <v>100</v>
      </c>
      <c r="D112" s="171" t="s">
        <v>47</v>
      </c>
      <c r="E112" s="171" t="s">
        <v>48</v>
      </c>
      <c r="F112" s="250" t="s">
        <v>443</v>
      </c>
      <c r="G112" s="172" t="s">
        <v>444</v>
      </c>
      <c r="H112" s="173" t="s">
        <v>445</v>
      </c>
      <c r="I112" s="173" t="s">
        <v>446</v>
      </c>
      <c r="J112" s="255" t="s">
        <v>51</v>
      </c>
      <c r="K112" s="244" t="str">
        <f t="shared" si="226"/>
        <v>impacto</v>
      </c>
      <c r="L112" s="174" t="s">
        <v>65</v>
      </c>
      <c r="M112" s="176" t="str">
        <f t="shared" si="92"/>
        <v>4</v>
      </c>
      <c r="N112" s="175" t="s">
        <v>83</v>
      </c>
      <c r="O112" s="176" t="str">
        <f t="shared" si="227"/>
        <v>3</v>
      </c>
      <c r="P112" s="177">
        <f t="shared" si="228"/>
        <v>12</v>
      </c>
      <c r="Q112" s="178" t="str">
        <f t="shared" si="229"/>
        <v>RIESGO ALTO</v>
      </c>
      <c r="R112" s="436" t="s">
        <v>447</v>
      </c>
      <c r="S112" s="437"/>
      <c r="T112" s="175" t="s">
        <v>55</v>
      </c>
      <c r="U112" s="179">
        <f t="shared" si="230"/>
        <v>15</v>
      </c>
      <c r="V112" s="175" t="s">
        <v>55</v>
      </c>
      <c r="W112" s="179">
        <f t="shared" si="231"/>
        <v>5</v>
      </c>
      <c r="X112" s="175" t="s">
        <v>55</v>
      </c>
      <c r="Y112" s="180">
        <f t="shared" si="241"/>
        <v>25</v>
      </c>
      <c r="Z112" s="175" t="s">
        <v>55</v>
      </c>
      <c r="AA112" s="179">
        <f t="shared" si="233"/>
        <v>15</v>
      </c>
      <c r="AB112" s="175" t="s">
        <v>55</v>
      </c>
      <c r="AC112" s="180">
        <f t="shared" si="234"/>
        <v>10</v>
      </c>
      <c r="AD112" s="175" t="s">
        <v>55</v>
      </c>
      <c r="AE112" s="179">
        <f t="shared" si="235"/>
        <v>30</v>
      </c>
      <c r="AF112" s="181">
        <f t="shared" si="242"/>
        <v>100</v>
      </c>
      <c r="AG112" s="224" t="str">
        <f t="shared" si="237"/>
        <v>2</v>
      </c>
      <c r="AH112" s="175" t="s">
        <v>73</v>
      </c>
      <c r="AI112" s="176" t="str">
        <f t="shared" si="103"/>
        <v>2</v>
      </c>
      <c r="AJ112" s="175" t="s">
        <v>83</v>
      </c>
      <c r="AK112" s="176" t="str">
        <f t="shared" si="238"/>
        <v>3</v>
      </c>
      <c r="AL112" s="177">
        <f t="shared" si="105"/>
        <v>6</v>
      </c>
      <c r="AM112" s="177" t="str">
        <f t="shared" si="239"/>
        <v>RIESGO MODERADO</v>
      </c>
      <c r="AN112" s="178" t="str">
        <f t="shared" si="240"/>
        <v>REDUCIR EL RIESGO</v>
      </c>
      <c r="AO112" s="182" t="s">
        <v>448</v>
      </c>
      <c r="AP112" s="183" t="s">
        <v>421</v>
      </c>
      <c r="AQ112" s="190">
        <v>42735</v>
      </c>
      <c r="AR112" s="204" t="s">
        <v>449</v>
      </c>
    </row>
    <row r="113" spans="2:44" ht="72">
      <c r="B113" s="291" t="s">
        <v>123</v>
      </c>
      <c r="C113" s="249">
        <v>101</v>
      </c>
      <c r="D113" s="171" t="s">
        <v>100</v>
      </c>
      <c r="E113" s="171" t="s">
        <v>105</v>
      </c>
      <c r="F113" s="250" t="s">
        <v>320</v>
      </c>
      <c r="G113" s="172" t="s">
        <v>450</v>
      </c>
      <c r="H113" s="173" t="s">
        <v>451</v>
      </c>
      <c r="I113" s="173" t="s">
        <v>452</v>
      </c>
      <c r="J113" s="255" t="s">
        <v>116</v>
      </c>
      <c r="K113" s="244" t="str">
        <f t="shared" si="226"/>
        <v>impacto</v>
      </c>
      <c r="L113" s="174" t="s">
        <v>131</v>
      </c>
      <c r="M113" s="176" t="str">
        <f t="shared" si="92"/>
        <v>3</v>
      </c>
      <c r="N113" s="175" t="s">
        <v>135</v>
      </c>
      <c r="O113" s="176" t="str">
        <f t="shared" si="227"/>
        <v>1</v>
      </c>
      <c r="P113" s="177">
        <f t="shared" si="228"/>
        <v>3</v>
      </c>
      <c r="Q113" s="178" t="str">
        <f t="shared" si="229"/>
        <v>RIESGO BAJO</v>
      </c>
      <c r="R113" s="436" t="s">
        <v>453</v>
      </c>
      <c r="S113" s="437"/>
      <c r="T113" s="175" t="s">
        <v>55</v>
      </c>
      <c r="U113" s="179">
        <f t="shared" si="230"/>
        <v>15</v>
      </c>
      <c r="V113" s="175" t="s">
        <v>55</v>
      </c>
      <c r="W113" s="179">
        <f t="shared" si="231"/>
        <v>5</v>
      </c>
      <c r="X113" s="175" t="s">
        <v>55</v>
      </c>
      <c r="Y113" s="180">
        <f t="shared" si="241"/>
        <v>25</v>
      </c>
      <c r="Z113" s="175" t="s">
        <v>55</v>
      </c>
      <c r="AA113" s="179">
        <f t="shared" si="233"/>
        <v>15</v>
      </c>
      <c r="AB113" s="175" t="s">
        <v>56</v>
      </c>
      <c r="AC113" s="180">
        <f t="shared" si="234"/>
        <v>0</v>
      </c>
      <c r="AD113" s="175" t="s">
        <v>55</v>
      </c>
      <c r="AE113" s="179">
        <f t="shared" si="235"/>
        <v>30</v>
      </c>
      <c r="AF113" s="181">
        <f t="shared" si="242"/>
        <v>90</v>
      </c>
      <c r="AG113" s="224" t="str">
        <f t="shared" si="237"/>
        <v>2</v>
      </c>
      <c r="AH113" s="175" t="s">
        <v>74</v>
      </c>
      <c r="AI113" s="176" t="str">
        <f t="shared" si="103"/>
        <v>1</v>
      </c>
      <c r="AJ113" s="175" t="s">
        <v>135</v>
      </c>
      <c r="AK113" s="176" t="str">
        <f t="shared" si="238"/>
        <v>1</v>
      </c>
      <c r="AL113" s="177">
        <f t="shared" si="105"/>
        <v>1</v>
      </c>
      <c r="AM113" s="177" t="str">
        <f t="shared" si="239"/>
        <v>RIESGO BAJO</v>
      </c>
      <c r="AN113" s="178" t="str">
        <f t="shared" si="240"/>
        <v>ASUMIR</v>
      </c>
      <c r="AO113" s="182" t="s">
        <v>454</v>
      </c>
      <c r="AP113" s="183" t="s">
        <v>421</v>
      </c>
      <c r="AQ113" s="190">
        <v>42735</v>
      </c>
      <c r="AR113" s="204" t="s">
        <v>455</v>
      </c>
    </row>
    <row r="114" spans="2:44" ht="72">
      <c r="B114" s="291" t="s">
        <v>123</v>
      </c>
      <c r="C114" s="249">
        <v>102</v>
      </c>
      <c r="D114" s="171" t="s">
        <v>100</v>
      </c>
      <c r="E114" s="171" t="s">
        <v>105</v>
      </c>
      <c r="F114" s="250" t="s">
        <v>423</v>
      </c>
      <c r="G114" s="172" t="s">
        <v>456</v>
      </c>
      <c r="H114" s="173" t="s">
        <v>805</v>
      </c>
      <c r="I114" s="173" t="s">
        <v>458</v>
      </c>
      <c r="J114" s="255" t="s">
        <v>81</v>
      </c>
      <c r="K114" s="244" t="str">
        <f t="shared" si="226"/>
        <v>impactoco</v>
      </c>
      <c r="L114" s="174" t="s">
        <v>74</v>
      </c>
      <c r="M114" s="176" t="str">
        <f t="shared" si="92"/>
        <v>1</v>
      </c>
      <c r="N114" s="175" t="s">
        <v>53</v>
      </c>
      <c r="O114" s="176" t="str">
        <f t="shared" si="227"/>
        <v>4</v>
      </c>
      <c r="P114" s="177">
        <f t="shared" si="228"/>
        <v>4</v>
      </c>
      <c r="Q114" s="178" t="str">
        <f t="shared" si="229"/>
        <v>RIESGO MODERADO</v>
      </c>
      <c r="R114" s="436" t="s">
        <v>459</v>
      </c>
      <c r="S114" s="437"/>
      <c r="T114" s="175" t="s">
        <v>55</v>
      </c>
      <c r="U114" s="179">
        <f t="shared" si="230"/>
        <v>15</v>
      </c>
      <c r="V114" s="175" t="s">
        <v>55</v>
      </c>
      <c r="W114" s="179">
        <f t="shared" si="231"/>
        <v>5</v>
      </c>
      <c r="X114" s="175" t="s">
        <v>55</v>
      </c>
      <c r="Y114" s="180">
        <f t="shared" si="241"/>
        <v>25</v>
      </c>
      <c r="Z114" s="175" t="s">
        <v>55</v>
      </c>
      <c r="AA114" s="179">
        <f t="shared" si="233"/>
        <v>15</v>
      </c>
      <c r="AB114" s="175" t="s">
        <v>55</v>
      </c>
      <c r="AC114" s="180">
        <f t="shared" si="234"/>
        <v>10</v>
      </c>
      <c r="AD114" s="175" t="s">
        <v>55</v>
      </c>
      <c r="AE114" s="179">
        <f t="shared" si="235"/>
        <v>30</v>
      </c>
      <c r="AF114" s="181">
        <f t="shared" si="242"/>
        <v>100</v>
      </c>
      <c r="AG114" s="224" t="str">
        <f t="shared" si="237"/>
        <v>2</v>
      </c>
      <c r="AH114" s="175" t="s">
        <v>74</v>
      </c>
      <c r="AI114" s="176" t="str">
        <f t="shared" si="103"/>
        <v>1</v>
      </c>
      <c r="AJ114" s="175" t="s">
        <v>53</v>
      </c>
      <c r="AK114" s="176" t="str">
        <f t="shared" si="238"/>
        <v>4</v>
      </c>
      <c r="AL114" s="177">
        <f t="shared" si="105"/>
        <v>4</v>
      </c>
      <c r="AM114" s="177" t="str">
        <f t="shared" si="239"/>
        <v>RIESGO MODERADO</v>
      </c>
      <c r="AN114" s="178" t="str">
        <f t="shared" si="240"/>
        <v>REDUCIR EL RIESGO</v>
      </c>
      <c r="AO114" s="182" t="s">
        <v>460</v>
      </c>
      <c r="AP114" s="183" t="s">
        <v>421</v>
      </c>
      <c r="AQ114" s="190">
        <v>42735</v>
      </c>
      <c r="AR114" s="204" t="s">
        <v>461</v>
      </c>
    </row>
    <row r="115" spans="2:44" ht="162.75" thickBot="1">
      <c r="B115" s="292" t="s">
        <v>123</v>
      </c>
      <c r="C115" s="251">
        <v>103</v>
      </c>
      <c r="D115" s="207" t="s">
        <v>47</v>
      </c>
      <c r="E115" s="207" t="s">
        <v>118</v>
      </c>
      <c r="F115" s="252" t="s">
        <v>198</v>
      </c>
      <c r="G115" s="208" t="s">
        <v>462</v>
      </c>
      <c r="H115" s="209" t="s">
        <v>463</v>
      </c>
      <c r="I115" s="209" t="s">
        <v>464</v>
      </c>
      <c r="J115" s="256" t="s">
        <v>51</v>
      </c>
      <c r="K115" s="245" t="str">
        <f t="shared" si="226"/>
        <v>impacto</v>
      </c>
      <c r="L115" s="210" t="s">
        <v>73</v>
      </c>
      <c r="M115" s="212" t="str">
        <f t="shared" si="92"/>
        <v>2</v>
      </c>
      <c r="N115" s="211" t="s">
        <v>83</v>
      </c>
      <c r="O115" s="212" t="str">
        <f t="shared" si="227"/>
        <v>3</v>
      </c>
      <c r="P115" s="213">
        <f t="shared" si="228"/>
        <v>6</v>
      </c>
      <c r="Q115" s="214" t="str">
        <f t="shared" si="229"/>
        <v>RIESGO MODERADO</v>
      </c>
      <c r="R115" s="438" t="s">
        <v>465</v>
      </c>
      <c r="S115" s="439"/>
      <c r="T115" s="211" t="s">
        <v>55</v>
      </c>
      <c r="U115" s="215">
        <f t="shared" si="230"/>
        <v>15</v>
      </c>
      <c r="V115" s="211" t="s">
        <v>55</v>
      </c>
      <c r="W115" s="215">
        <f t="shared" si="231"/>
        <v>5</v>
      </c>
      <c r="X115" s="211" t="s">
        <v>55</v>
      </c>
      <c r="Y115" s="216">
        <f t="shared" si="241"/>
        <v>25</v>
      </c>
      <c r="Z115" s="211" t="s">
        <v>55</v>
      </c>
      <c r="AA115" s="215">
        <f t="shared" si="233"/>
        <v>15</v>
      </c>
      <c r="AB115" s="211" t="s">
        <v>55</v>
      </c>
      <c r="AC115" s="216">
        <f t="shared" si="234"/>
        <v>10</v>
      </c>
      <c r="AD115" s="211" t="s">
        <v>55</v>
      </c>
      <c r="AE115" s="215">
        <f t="shared" si="235"/>
        <v>30</v>
      </c>
      <c r="AF115" s="217">
        <f t="shared" si="242"/>
        <v>100</v>
      </c>
      <c r="AG115" s="225" t="str">
        <f t="shared" si="237"/>
        <v>2</v>
      </c>
      <c r="AH115" s="211" t="s">
        <v>74</v>
      </c>
      <c r="AI115" s="212" t="str">
        <f t="shared" si="103"/>
        <v>1</v>
      </c>
      <c r="AJ115" s="211" t="s">
        <v>83</v>
      </c>
      <c r="AK115" s="212" t="str">
        <f t="shared" si="238"/>
        <v>3</v>
      </c>
      <c r="AL115" s="213">
        <f t="shared" si="105"/>
        <v>3</v>
      </c>
      <c r="AM115" s="213" t="str">
        <f t="shared" si="239"/>
        <v>RIESGO BAJO</v>
      </c>
      <c r="AN115" s="214" t="str">
        <f t="shared" si="240"/>
        <v>ASUMIR</v>
      </c>
      <c r="AO115" s="218" t="s">
        <v>466</v>
      </c>
      <c r="AP115" s="219" t="s">
        <v>421</v>
      </c>
      <c r="AQ115" s="220">
        <v>42735</v>
      </c>
      <c r="AR115" s="226" t="s">
        <v>806</v>
      </c>
    </row>
  </sheetData>
  <autoFilter ref="B12:AR107">
    <filterColumn colId="2" showButton="0"/>
    <filterColumn colId="10" showButton="0"/>
    <filterColumn colId="12" showButton="0"/>
    <filterColumn colId="16" showButton="0"/>
    <filterColumn colId="32" showButton="0"/>
    <filterColumn colId="34" showButton="0"/>
  </autoFilter>
  <mergeCells count="156">
    <mergeCell ref="R69:S69"/>
    <mergeCell ref="R70:S70"/>
    <mergeCell ref="R71:S71"/>
    <mergeCell ref="R72:S72"/>
    <mergeCell ref="R73:S73"/>
    <mergeCell ref="R112:S112"/>
    <mergeCell ref="R113:S113"/>
    <mergeCell ref="R114:S114"/>
    <mergeCell ref="R115:S115"/>
    <mergeCell ref="R97:S97"/>
    <mergeCell ref="R98:S98"/>
    <mergeCell ref="R99:S99"/>
    <mergeCell ref="R100:S100"/>
    <mergeCell ref="R101:S101"/>
    <mergeCell ref="R102:S102"/>
    <mergeCell ref="R103:S103"/>
    <mergeCell ref="R108:S108"/>
    <mergeCell ref="R109:S109"/>
    <mergeCell ref="R110:S110"/>
    <mergeCell ref="R111:S111"/>
    <mergeCell ref="R85:S85"/>
    <mergeCell ref="R86:S86"/>
    <mergeCell ref="R87:S87"/>
    <mergeCell ref="R88:S88"/>
    <mergeCell ref="R60:S60"/>
    <mergeCell ref="R61:S61"/>
    <mergeCell ref="R62:S62"/>
    <mergeCell ref="R63:S63"/>
    <mergeCell ref="R64:S64"/>
    <mergeCell ref="R65:S65"/>
    <mergeCell ref="R66:S66"/>
    <mergeCell ref="R67:S67"/>
    <mergeCell ref="R68:S68"/>
    <mergeCell ref="R106:S106"/>
    <mergeCell ref="R107:S107"/>
    <mergeCell ref="R89:S89"/>
    <mergeCell ref="R90:S90"/>
    <mergeCell ref="R91:S91"/>
    <mergeCell ref="R92:S92"/>
    <mergeCell ref="R74:S74"/>
    <mergeCell ref="R75:S75"/>
    <mergeCell ref="R76:S76"/>
    <mergeCell ref="R77:S77"/>
    <mergeCell ref="R78:S78"/>
    <mergeCell ref="R79:S79"/>
    <mergeCell ref="R80:S80"/>
    <mergeCell ref="R81:S81"/>
    <mergeCell ref="R82:S82"/>
    <mergeCell ref="R83:S83"/>
    <mergeCell ref="R84:S84"/>
    <mergeCell ref="R93:S93"/>
    <mergeCell ref="R94:S94"/>
    <mergeCell ref="R95:S95"/>
    <mergeCell ref="R96:S96"/>
    <mergeCell ref="R104:S104"/>
    <mergeCell ref="R105:S105"/>
    <mergeCell ref="R47:S47"/>
    <mergeCell ref="R48:S48"/>
    <mergeCell ref="R49:S49"/>
    <mergeCell ref="R50:S50"/>
    <mergeCell ref="R51:S51"/>
    <mergeCell ref="R56:S56"/>
    <mergeCell ref="R57:S57"/>
    <mergeCell ref="R58:S58"/>
    <mergeCell ref="R59:S59"/>
    <mergeCell ref="R53:S53"/>
    <mergeCell ref="R54:S54"/>
    <mergeCell ref="R55:S55"/>
    <mergeCell ref="R52:S52"/>
    <mergeCell ref="R44:S44"/>
    <mergeCell ref="R45:S45"/>
    <mergeCell ref="R46:S46"/>
    <mergeCell ref="R27:S27"/>
    <mergeCell ref="R28:S28"/>
    <mergeCell ref="R29:S29"/>
    <mergeCell ref="R30:S30"/>
    <mergeCell ref="R31:S31"/>
    <mergeCell ref="R23:S23"/>
    <mergeCell ref="R24:S24"/>
    <mergeCell ref="R25:S25"/>
    <mergeCell ref="R26:S26"/>
    <mergeCell ref="R35:S35"/>
    <mergeCell ref="R36:S36"/>
    <mergeCell ref="R37:S37"/>
    <mergeCell ref="R38:S38"/>
    <mergeCell ref="R39:S39"/>
    <mergeCell ref="R40:S40"/>
    <mergeCell ref="R41:S41"/>
    <mergeCell ref="R42:S42"/>
    <mergeCell ref="R43:S43"/>
    <mergeCell ref="R32:S32"/>
    <mergeCell ref="R33:S33"/>
    <mergeCell ref="R34:S34"/>
    <mergeCell ref="AL10:AN10"/>
    <mergeCell ref="R18:S18"/>
    <mergeCell ref="R19:S19"/>
    <mergeCell ref="R20:S20"/>
    <mergeCell ref="R21:S21"/>
    <mergeCell ref="R22:S22"/>
    <mergeCell ref="AL11:AL12"/>
    <mergeCell ref="AM11:AM12"/>
    <mergeCell ref="AN11:AN12"/>
    <mergeCell ref="R13:S13"/>
    <mergeCell ref="R14:S14"/>
    <mergeCell ref="R15:S15"/>
    <mergeCell ref="R16:S16"/>
    <mergeCell ref="R17:S17"/>
    <mergeCell ref="AF11:AF12"/>
    <mergeCell ref="F2:T3"/>
    <mergeCell ref="F4:T5"/>
    <mergeCell ref="V2:V5"/>
    <mergeCell ref="X2:AR3"/>
    <mergeCell ref="X4:AR5"/>
    <mergeCell ref="C7:F7"/>
    <mergeCell ref="G7:J7"/>
    <mergeCell ref="L7:Q7"/>
    <mergeCell ref="R7:AN7"/>
    <mergeCell ref="AO7:AR7"/>
    <mergeCell ref="B2:E5"/>
    <mergeCell ref="B7:B12"/>
    <mergeCell ref="C8:C12"/>
    <mergeCell ref="D8:F8"/>
    <mergeCell ref="G8:J8"/>
    <mergeCell ref="L8:Q8"/>
    <mergeCell ref="AO10:AO12"/>
    <mergeCell ref="AP10:AP12"/>
    <mergeCell ref="AQ10:AQ12"/>
    <mergeCell ref="P11:P12"/>
    <mergeCell ref="Q11:Q12"/>
    <mergeCell ref="R11:S12"/>
    <mergeCell ref="T11:T12"/>
    <mergeCell ref="V11:V12"/>
    <mergeCell ref="R8:AN8"/>
    <mergeCell ref="AO8:AR8"/>
    <mergeCell ref="D9:E12"/>
    <mergeCell ref="F9:F12"/>
    <mergeCell ref="G9:G11"/>
    <mergeCell ref="AR9:AR12"/>
    <mergeCell ref="L10:M12"/>
    <mergeCell ref="N10:O12"/>
    <mergeCell ref="H9:H11"/>
    <mergeCell ref="I9:I11"/>
    <mergeCell ref="J9:J12"/>
    <mergeCell ref="L9:N9"/>
    <mergeCell ref="P9:Q9"/>
    <mergeCell ref="R9:AF10"/>
    <mergeCell ref="AB11:AB12"/>
    <mergeCell ref="AD11:AD12"/>
    <mergeCell ref="X11:X12"/>
    <mergeCell ref="Z11:Z12"/>
    <mergeCell ref="AG9:AG12"/>
    <mergeCell ref="AH9:AN9"/>
    <mergeCell ref="AO9:AQ9"/>
    <mergeCell ref="P10:Q10"/>
    <mergeCell ref="AH10:AI12"/>
    <mergeCell ref="AJ10:AK12"/>
  </mergeCells>
  <conditionalFormatting sqref="L13:L115 AH13:AH115">
    <cfRule type="containsText" dxfId="1381" priority="1176" operator="containsText" text="IMPROBABLE">
      <formula>NOT(ISERROR(SEARCH("IMPROBABLE",L13)))</formula>
    </cfRule>
    <cfRule type="containsText" dxfId="1380" priority="1177" operator="containsText" text="PROBABLE">
      <formula>NOT(ISERROR(SEARCH("PROBABLE",L13)))</formula>
    </cfRule>
    <cfRule type="containsText" dxfId="1379" priority="1178" operator="containsText" text="CASI CIERTA">
      <formula>NOT(ISERROR(SEARCH("CASI CIERTA",L13)))</formula>
    </cfRule>
    <cfRule type="containsText" dxfId="1378" priority="1179" operator="containsText" text="POSIBLE">
      <formula>NOT(ISERROR(SEARCH("POSIBLE",L13)))</formula>
    </cfRule>
    <cfRule type="containsText" dxfId="1377" priority="1180" operator="containsText" text="RARO">
      <formula>NOT(ISERROR(SEARCH("RARO",L13)))</formula>
    </cfRule>
  </conditionalFormatting>
  <conditionalFormatting sqref="N13:N115 AJ13:AJ115">
    <cfRule type="containsText" dxfId="1376" priority="1171" operator="containsText" text="CATASTRÓFICO">
      <formula>NOT(ISERROR(SEARCH("CATASTRÓFICO",N13)))</formula>
    </cfRule>
    <cfRule type="containsText" dxfId="1375" priority="1172" operator="containsText" text="MAYOR">
      <formula>NOT(ISERROR(SEARCH("MAYOR",N13)))</formula>
    </cfRule>
    <cfRule type="containsText" dxfId="1374" priority="1173" operator="containsText" text="MODERADO">
      <formula>NOT(ISERROR(SEARCH("MODERADO",N13)))</formula>
    </cfRule>
    <cfRule type="containsText" dxfId="1373" priority="1174" operator="containsText" text="MENOR">
      <formula>NOT(ISERROR(SEARCH("MENOR",N13)))</formula>
    </cfRule>
    <cfRule type="containsText" dxfId="1372" priority="1175" operator="containsText" text="INSIGNIFICANTE">
      <formula>NOT(ISERROR(SEARCH("INSIGNIFICANTE",N13)))</formula>
    </cfRule>
  </conditionalFormatting>
  <conditionalFormatting sqref="AG56 AG60 AG66 AG74 AM66:AN80 AP66:AQ80 AG81 AM81:AQ92 AM103:AP103 AG99 AR100 AQ99:AQ103 AG93 AR94 AQ93:AQ96 AM93:AO96 AM99:AO102 AM104:AQ115 AG97 AM97:AQ98 AG32 AG39 AM45:AQ45 AM46:AN46 AP39:AQ44 AP46:AQ46 AG47 AG52 AM47:AQ65 AM32:AQ34 AG13 AR14 AG23 AG27 AM13:AQ29 AG30 AM30:AN31 AP30:AQ31 AG35 AM35:AN44 Q13:Q115 AQ35:AQ38">
    <cfRule type="containsText" dxfId="1371" priority="1167" operator="containsText" text="RIESGO EXTREMO">
      <formula>NOT(ISERROR(SEARCH("RIESGO EXTREMO",Q13)))</formula>
    </cfRule>
    <cfRule type="containsText" dxfId="1370" priority="1168" operator="containsText" text="RIESGO ALTO">
      <formula>NOT(ISERROR(SEARCH("RIESGO ALTO",Q13)))</formula>
    </cfRule>
    <cfRule type="containsText" dxfId="1369" priority="1169" operator="containsText" text="RIESGO MODERADO">
      <formula>NOT(ISERROR(SEARCH("RIESGO MODERADO",Q13)))</formula>
    </cfRule>
    <cfRule type="containsText" dxfId="1368" priority="1170" operator="containsText" text="RIESGO BAJO">
      <formula>NOT(ISERROR(SEARCH("RIESGO BAJO",Q13)))</formula>
    </cfRule>
  </conditionalFormatting>
  <conditionalFormatting sqref="AO66 AR67 AO68 AO70 AO72:AO80 AO30:AO31 AG13:AG115 AO35 AO37:AO38">
    <cfRule type="containsText" dxfId="1367" priority="1149" operator="containsText" text="RIESGO EXTREMO">
      <formula>NOT(ISERROR(SEARCH("RIESGO EXTREMO",AG13)))</formula>
    </cfRule>
    <cfRule type="containsText" dxfId="1366" priority="1150" operator="containsText" text="RIESGO ALTO">
      <formula>NOT(ISERROR(SEARCH("RIESGO ALTO",AG13)))</formula>
    </cfRule>
    <cfRule type="containsText" dxfId="1365" priority="1151" operator="containsText" text="RIESGO MODERADO">
      <formula>NOT(ISERROR(SEARCH("RIESGO MODERADO",AG13)))</formula>
    </cfRule>
    <cfRule type="containsText" dxfId="1364" priority="1152" operator="containsText" text="RIESGO BAJO">
      <formula>NOT(ISERROR(SEARCH("RIESGO BAJO",AG13)))</formula>
    </cfRule>
  </conditionalFormatting>
  <conditionalFormatting sqref="AH32:AH34 L32:L34">
    <cfRule type="containsText" dxfId="1363" priority="394" operator="containsText" text="IMPROBABLE">
      <formula>NOT(ISERROR(SEARCH("IMPROBABLE",L32)))</formula>
    </cfRule>
    <cfRule type="containsText" dxfId="1362" priority="395" operator="containsText" text="PROBABLE">
      <formula>NOT(ISERROR(SEARCH("PROBABLE",L32)))</formula>
    </cfRule>
    <cfRule type="containsText" dxfId="1361" priority="396" operator="containsText" text="CASI CIERTA">
      <formula>NOT(ISERROR(SEARCH("CASI CIERTA",L32)))</formula>
    </cfRule>
    <cfRule type="containsText" dxfId="1360" priority="397" operator="containsText" text="POSIBLE">
      <formula>NOT(ISERROR(SEARCH("POSIBLE",L32)))</formula>
    </cfRule>
    <cfRule type="containsText" dxfId="1359" priority="398" operator="containsText" text="RARO">
      <formula>NOT(ISERROR(SEARCH("RARO",L32)))</formula>
    </cfRule>
  </conditionalFormatting>
  <conditionalFormatting sqref="AJ32:AJ34 N32:N34">
    <cfRule type="containsText" dxfId="1358" priority="389" operator="containsText" text="CATASTRÓFICO">
      <formula>NOT(ISERROR(SEARCH("CATASTRÓFICO",N32)))</formula>
    </cfRule>
    <cfRule type="containsText" dxfId="1357" priority="390" operator="containsText" text="MAYOR">
      <formula>NOT(ISERROR(SEARCH("MAYOR",N32)))</formula>
    </cfRule>
    <cfRule type="containsText" dxfId="1356" priority="391" operator="containsText" text="MODERADO">
      <formula>NOT(ISERROR(SEARCH("MODERADO",N32)))</formula>
    </cfRule>
    <cfRule type="containsText" dxfId="1355" priority="392" operator="containsText" text="MENOR">
      <formula>NOT(ISERROR(SEARCH("MENOR",N32)))</formula>
    </cfRule>
    <cfRule type="containsText" dxfId="1354" priority="393" operator="containsText" text="INSIGNIFICANTE">
      <formula>NOT(ISERROR(SEARCH("INSIGNIFICANTE",N32)))</formula>
    </cfRule>
  </conditionalFormatting>
  <conditionalFormatting sqref="AG32 Q32:Q34 AM32:AQ34">
    <cfRule type="containsText" dxfId="1353" priority="385" operator="containsText" text="RIESGO EXTREMO">
      <formula>NOT(ISERROR(SEARCH("RIESGO EXTREMO",Q32)))</formula>
    </cfRule>
    <cfRule type="containsText" dxfId="1352" priority="386" operator="containsText" text="RIESGO ALTO">
      <formula>NOT(ISERROR(SEARCH("RIESGO ALTO",Q32)))</formula>
    </cfRule>
    <cfRule type="containsText" dxfId="1351" priority="387" operator="containsText" text="RIESGO MODERADO">
      <formula>NOT(ISERROR(SEARCH("RIESGO MODERADO",Q32)))</formula>
    </cfRule>
    <cfRule type="containsText" dxfId="1350" priority="388" operator="containsText" text="RIESGO BAJO">
      <formula>NOT(ISERROR(SEARCH("RIESGO BAJO",Q32)))</formula>
    </cfRule>
  </conditionalFormatting>
  <conditionalFormatting sqref="AG32:AG34">
    <cfRule type="containsText" dxfId="1349" priority="381" operator="containsText" text="RIESGO EXTREMO">
      <formula>NOT(ISERROR(SEARCH("RIESGO EXTREMO",AG32)))</formula>
    </cfRule>
    <cfRule type="containsText" dxfId="1348" priority="382" operator="containsText" text="RIESGO ALTO">
      <formula>NOT(ISERROR(SEARCH("RIESGO ALTO",AG32)))</formula>
    </cfRule>
    <cfRule type="containsText" dxfId="1347" priority="383" operator="containsText" text="RIESGO MODERADO">
      <formula>NOT(ISERROR(SEARCH("RIESGO MODERADO",AG32)))</formula>
    </cfRule>
    <cfRule type="containsText" dxfId="1346" priority="384" operator="containsText" text="RIESGO BAJO">
      <formula>NOT(ISERROR(SEARCH("RIESGO BAJO",AG32)))</formula>
    </cfRule>
  </conditionalFormatting>
  <conditionalFormatting sqref="AH39:AH46 L39:L46">
    <cfRule type="containsText" dxfId="1345" priority="376" operator="containsText" text="IMPROBABLE">
      <formula>NOT(ISERROR(SEARCH("IMPROBABLE",L39)))</formula>
    </cfRule>
    <cfRule type="containsText" dxfId="1344" priority="377" operator="containsText" text="PROBABLE">
      <formula>NOT(ISERROR(SEARCH("PROBABLE",L39)))</formula>
    </cfRule>
    <cfRule type="containsText" dxfId="1343" priority="378" operator="containsText" text="CASI CIERTA">
      <formula>NOT(ISERROR(SEARCH("CASI CIERTA",L39)))</formula>
    </cfRule>
    <cfRule type="containsText" dxfId="1342" priority="379" operator="containsText" text="POSIBLE">
      <formula>NOT(ISERROR(SEARCH("POSIBLE",L39)))</formula>
    </cfRule>
    <cfRule type="containsText" dxfId="1341" priority="380" operator="containsText" text="RARO">
      <formula>NOT(ISERROR(SEARCH("RARO",L39)))</formula>
    </cfRule>
  </conditionalFormatting>
  <conditionalFormatting sqref="AJ39:AJ46 N39:N46">
    <cfRule type="containsText" dxfId="1340" priority="371" operator="containsText" text="CATASTRÓFICO">
      <formula>NOT(ISERROR(SEARCH("CATASTRÓFICO",N39)))</formula>
    </cfRule>
    <cfRule type="containsText" dxfId="1339" priority="372" operator="containsText" text="MAYOR">
      <formula>NOT(ISERROR(SEARCH("MAYOR",N39)))</formula>
    </cfRule>
    <cfRule type="containsText" dxfId="1338" priority="373" operator="containsText" text="MODERADO">
      <formula>NOT(ISERROR(SEARCH("MODERADO",N39)))</formula>
    </cfRule>
    <cfRule type="containsText" dxfId="1337" priority="374" operator="containsText" text="MENOR">
      <formula>NOT(ISERROR(SEARCH("MENOR",N39)))</formula>
    </cfRule>
    <cfRule type="containsText" dxfId="1336" priority="375" operator="containsText" text="INSIGNIFICANTE">
      <formula>NOT(ISERROR(SEARCH("INSIGNIFICANTE",N39)))</formula>
    </cfRule>
  </conditionalFormatting>
  <conditionalFormatting sqref="AG39 AM45:AQ45 AP39:AQ40 AM39:AN44 AM46:AN46 Q39:Q46">
    <cfRule type="containsText" dxfId="1335" priority="367" operator="containsText" text="RIESGO EXTREMO">
      <formula>NOT(ISERROR(SEARCH("RIESGO EXTREMO",Q39)))</formula>
    </cfRule>
    <cfRule type="containsText" dxfId="1334" priority="368" operator="containsText" text="RIESGO ALTO">
      <formula>NOT(ISERROR(SEARCH("RIESGO ALTO",Q39)))</formula>
    </cfRule>
    <cfRule type="containsText" dxfId="1333" priority="369" operator="containsText" text="RIESGO MODERADO">
      <formula>NOT(ISERROR(SEARCH("RIESGO MODERADO",Q39)))</formula>
    </cfRule>
    <cfRule type="containsText" dxfId="1332" priority="370" operator="containsText" text="RIESGO BAJO">
      <formula>NOT(ISERROR(SEARCH("RIESGO BAJO",Q39)))</formula>
    </cfRule>
  </conditionalFormatting>
  <conditionalFormatting sqref="AG39:AG46">
    <cfRule type="containsText" dxfId="1331" priority="363" operator="containsText" text="RIESGO EXTREMO">
      <formula>NOT(ISERROR(SEARCH("RIESGO EXTREMO",AG39)))</formula>
    </cfRule>
    <cfRule type="containsText" dxfId="1330" priority="364" operator="containsText" text="RIESGO ALTO">
      <formula>NOT(ISERROR(SEARCH("RIESGO ALTO",AG39)))</formula>
    </cfRule>
    <cfRule type="containsText" dxfId="1329" priority="365" operator="containsText" text="RIESGO MODERADO">
      <formula>NOT(ISERROR(SEARCH("RIESGO MODERADO",AG39)))</formula>
    </cfRule>
    <cfRule type="containsText" dxfId="1328" priority="366" operator="containsText" text="RIESGO BAJO">
      <formula>NOT(ISERROR(SEARCH("RIESGO BAJO",AG39)))</formula>
    </cfRule>
  </conditionalFormatting>
  <conditionalFormatting sqref="AP41:AQ41">
    <cfRule type="containsText" dxfId="1327" priority="359" operator="containsText" text="RIESGO EXTREMO">
      <formula>NOT(ISERROR(SEARCH("RIESGO EXTREMO",AP41)))</formula>
    </cfRule>
    <cfRule type="containsText" dxfId="1326" priority="360" operator="containsText" text="RIESGO ALTO">
      <formula>NOT(ISERROR(SEARCH("RIESGO ALTO",AP41)))</formula>
    </cfRule>
    <cfRule type="containsText" dxfId="1325" priority="361" operator="containsText" text="RIESGO MODERADO">
      <formula>NOT(ISERROR(SEARCH("RIESGO MODERADO",AP41)))</formula>
    </cfRule>
    <cfRule type="containsText" dxfId="1324" priority="362" operator="containsText" text="RIESGO BAJO">
      <formula>NOT(ISERROR(SEARCH("RIESGO BAJO",AP41)))</formula>
    </cfRule>
  </conditionalFormatting>
  <conditionalFormatting sqref="AP42">
    <cfRule type="containsText" dxfId="1323" priority="355" operator="containsText" text="RIESGO EXTREMO">
      <formula>NOT(ISERROR(SEARCH("RIESGO EXTREMO",AP42)))</formula>
    </cfRule>
    <cfRule type="containsText" dxfId="1322" priority="356" operator="containsText" text="RIESGO ALTO">
      <formula>NOT(ISERROR(SEARCH("RIESGO ALTO",AP42)))</formula>
    </cfRule>
    <cfRule type="containsText" dxfId="1321" priority="357" operator="containsText" text="RIESGO MODERADO">
      <formula>NOT(ISERROR(SEARCH("RIESGO MODERADO",AP42)))</formula>
    </cfRule>
    <cfRule type="containsText" dxfId="1320" priority="358" operator="containsText" text="RIESGO BAJO">
      <formula>NOT(ISERROR(SEARCH("RIESGO BAJO",AP42)))</formula>
    </cfRule>
  </conditionalFormatting>
  <conditionalFormatting sqref="AQ42">
    <cfRule type="containsText" dxfId="1319" priority="351" operator="containsText" text="RIESGO EXTREMO">
      <formula>NOT(ISERROR(SEARCH("RIESGO EXTREMO",AQ42)))</formula>
    </cfRule>
    <cfRule type="containsText" dxfId="1318" priority="352" operator="containsText" text="RIESGO ALTO">
      <formula>NOT(ISERROR(SEARCH("RIESGO ALTO",AQ42)))</formula>
    </cfRule>
    <cfRule type="containsText" dxfId="1317" priority="353" operator="containsText" text="RIESGO MODERADO">
      <formula>NOT(ISERROR(SEARCH("RIESGO MODERADO",AQ42)))</formula>
    </cfRule>
    <cfRule type="containsText" dxfId="1316" priority="354" operator="containsText" text="RIESGO BAJO">
      <formula>NOT(ISERROR(SEARCH("RIESGO BAJO",AQ42)))</formula>
    </cfRule>
  </conditionalFormatting>
  <conditionalFormatting sqref="AP43">
    <cfRule type="containsText" dxfId="1315" priority="347" operator="containsText" text="RIESGO EXTREMO">
      <formula>NOT(ISERROR(SEARCH("RIESGO EXTREMO",AP43)))</formula>
    </cfRule>
    <cfRule type="containsText" dxfId="1314" priority="348" operator="containsText" text="RIESGO ALTO">
      <formula>NOT(ISERROR(SEARCH("RIESGO ALTO",AP43)))</formula>
    </cfRule>
    <cfRule type="containsText" dxfId="1313" priority="349" operator="containsText" text="RIESGO MODERADO">
      <formula>NOT(ISERROR(SEARCH("RIESGO MODERADO",AP43)))</formula>
    </cfRule>
    <cfRule type="containsText" dxfId="1312" priority="350" operator="containsText" text="RIESGO BAJO">
      <formula>NOT(ISERROR(SEARCH("RIESGO BAJO",AP43)))</formula>
    </cfRule>
  </conditionalFormatting>
  <conditionalFormatting sqref="AQ43">
    <cfRule type="containsText" dxfId="1311" priority="343" operator="containsText" text="RIESGO EXTREMO">
      <formula>NOT(ISERROR(SEARCH("RIESGO EXTREMO",AQ43)))</formula>
    </cfRule>
    <cfRule type="containsText" dxfId="1310" priority="344" operator="containsText" text="RIESGO ALTO">
      <formula>NOT(ISERROR(SEARCH("RIESGO ALTO",AQ43)))</formula>
    </cfRule>
    <cfRule type="containsText" dxfId="1309" priority="345" operator="containsText" text="RIESGO MODERADO">
      <formula>NOT(ISERROR(SEARCH("RIESGO MODERADO",AQ43)))</formula>
    </cfRule>
    <cfRule type="containsText" dxfId="1308" priority="346" operator="containsText" text="RIESGO BAJO">
      <formula>NOT(ISERROR(SEARCH("RIESGO BAJO",AQ43)))</formula>
    </cfRule>
  </conditionalFormatting>
  <conditionalFormatting sqref="AP44">
    <cfRule type="containsText" dxfId="1307" priority="339" operator="containsText" text="RIESGO EXTREMO">
      <formula>NOT(ISERROR(SEARCH("RIESGO EXTREMO",AP44)))</formula>
    </cfRule>
    <cfRule type="containsText" dxfId="1306" priority="340" operator="containsText" text="RIESGO ALTO">
      <formula>NOT(ISERROR(SEARCH("RIESGO ALTO",AP44)))</formula>
    </cfRule>
    <cfRule type="containsText" dxfId="1305" priority="341" operator="containsText" text="RIESGO MODERADO">
      <formula>NOT(ISERROR(SEARCH("RIESGO MODERADO",AP44)))</formula>
    </cfRule>
    <cfRule type="containsText" dxfId="1304" priority="342" operator="containsText" text="RIESGO BAJO">
      <formula>NOT(ISERROR(SEARCH("RIESGO BAJO",AP44)))</formula>
    </cfRule>
  </conditionalFormatting>
  <conditionalFormatting sqref="AQ44">
    <cfRule type="containsText" dxfId="1303" priority="335" operator="containsText" text="RIESGO EXTREMO">
      <formula>NOT(ISERROR(SEARCH("RIESGO EXTREMO",AQ44)))</formula>
    </cfRule>
    <cfRule type="containsText" dxfId="1302" priority="336" operator="containsText" text="RIESGO ALTO">
      <formula>NOT(ISERROR(SEARCH("RIESGO ALTO",AQ44)))</formula>
    </cfRule>
    <cfRule type="containsText" dxfId="1301" priority="337" operator="containsText" text="RIESGO MODERADO">
      <formula>NOT(ISERROR(SEARCH("RIESGO MODERADO",AQ44)))</formula>
    </cfRule>
    <cfRule type="containsText" dxfId="1300" priority="338" operator="containsText" text="RIESGO BAJO">
      <formula>NOT(ISERROR(SEARCH("RIESGO BAJO",AQ44)))</formula>
    </cfRule>
  </conditionalFormatting>
  <conditionalFormatting sqref="AP46">
    <cfRule type="containsText" dxfId="1299" priority="331" operator="containsText" text="RIESGO EXTREMO">
      <formula>NOT(ISERROR(SEARCH("RIESGO EXTREMO",AP46)))</formula>
    </cfRule>
    <cfRule type="containsText" dxfId="1298" priority="332" operator="containsText" text="RIESGO ALTO">
      <formula>NOT(ISERROR(SEARCH("RIESGO ALTO",AP46)))</formula>
    </cfRule>
    <cfRule type="containsText" dxfId="1297" priority="333" operator="containsText" text="RIESGO MODERADO">
      <formula>NOT(ISERROR(SEARCH("RIESGO MODERADO",AP46)))</formula>
    </cfRule>
    <cfRule type="containsText" dxfId="1296" priority="334" operator="containsText" text="RIESGO BAJO">
      <formula>NOT(ISERROR(SEARCH("RIESGO BAJO",AP46)))</formula>
    </cfRule>
  </conditionalFormatting>
  <conditionalFormatting sqref="AQ46">
    <cfRule type="containsText" dxfId="1295" priority="327" operator="containsText" text="RIESGO EXTREMO">
      <formula>NOT(ISERROR(SEARCH("RIESGO EXTREMO",AQ46)))</formula>
    </cfRule>
    <cfRule type="containsText" dxfId="1294" priority="328" operator="containsText" text="RIESGO ALTO">
      <formula>NOT(ISERROR(SEARCH("RIESGO ALTO",AQ46)))</formula>
    </cfRule>
    <cfRule type="containsText" dxfId="1293" priority="329" operator="containsText" text="RIESGO MODERADO">
      <formula>NOT(ISERROR(SEARCH("RIESGO MODERADO",AQ46)))</formula>
    </cfRule>
    <cfRule type="containsText" dxfId="1292" priority="330" operator="containsText" text="RIESGO BAJO">
      <formula>NOT(ISERROR(SEARCH("RIESGO BAJO",AQ46)))</formula>
    </cfRule>
  </conditionalFormatting>
  <conditionalFormatting sqref="L47:L51">
    <cfRule type="containsText" dxfId="1291" priority="322" operator="containsText" text="IMPROBABLE">
      <formula>NOT(ISERROR(SEARCH("IMPROBABLE",L47)))</formula>
    </cfRule>
    <cfRule type="containsText" dxfId="1290" priority="323" operator="containsText" text="PROBABLE">
      <formula>NOT(ISERROR(SEARCH("PROBABLE",L47)))</formula>
    </cfRule>
    <cfRule type="containsText" dxfId="1289" priority="324" operator="containsText" text="CASI CIERTA">
      <formula>NOT(ISERROR(SEARCH("CASI CIERTA",L47)))</formula>
    </cfRule>
    <cfRule type="containsText" dxfId="1288" priority="325" operator="containsText" text="POSIBLE">
      <formula>NOT(ISERROR(SEARCH("POSIBLE",L47)))</formula>
    </cfRule>
    <cfRule type="containsText" dxfId="1287" priority="326" operator="containsText" text="RARO">
      <formula>NOT(ISERROR(SEARCH("RARO",L47)))</formula>
    </cfRule>
  </conditionalFormatting>
  <conditionalFormatting sqref="N47:N51">
    <cfRule type="containsText" dxfId="1286" priority="317" operator="containsText" text="CATASTRÓFICO">
      <formula>NOT(ISERROR(SEARCH("CATASTRÓFICO",N47)))</formula>
    </cfRule>
    <cfRule type="containsText" dxfId="1285" priority="318" operator="containsText" text="MAYOR">
      <formula>NOT(ISERROR(SEARCH("MAYOR",N47)))</formula>
    </cfRule>
    <cfRule type="containsText" dxfId="1284" priority="319" operator="containsText" text="MODERADO">
      <formula>NOT(ISERROR(SEARCH("MODERADO",N47)))</formula>
    </cfRule>
    <cfRule type="containsText" dxfId="1283" priority="320" operator="containsText" text="MENOR">
      <formula>NOT(ISERROR(SEARCH("MENOR",N47)))</formula>
    </cfRule>
    <cfRule type="containsText" dxfId="1282" priority="321" operator="containsText" text="INSIGNIFICANTE">
      <formula>NOT(ISERROR(SEARCH("INSIGNIFICANTE",N47)))</formula>
    </cfRule>
  </conditionalFormatting>
  <conditionalFormatting sqref="AG47 Q47:Q51 AM47:AQ47 AM48:AO51 AQ48:AQ50">
    <cfRule type="containsText" dxfId="1281" priority="313" operator="containsText" text="RIESGO EXTREMO">
      <formula>NOT(ISERROR(SEARCH("RIESGO EXTREMO",Q47)))</formula>
    </cfRule>
    <cfRule type="containsText" dxfId="1280" priority="314" operator="containsText" text="RIESGO ALTO">
      <formula>NOT(ISERROR(SEARCH("RIESGO ALTO",Q47)))</formula>
    </cfRule>
    <cfRule type="containsText" dxfId="1279" priority="315" operator="containsText" text="RIESGO MODERADO">
      <formula>NOT(ISERROR(SEARCH("RIESGO MODERADO",Q47)))</formula>
    </cfRule>
    <cfRule type="containsText" dxfId="1278" priority="316" operator="containsText" text="RIESGO BAJO">
      <formula>NOT(ISERROR(SEARCH("RIESGO BAJO",Q47)))</formula>
    </cfRule>
  </conditionalFormatting>
  <conditionalFormatting sqref="AG47:AG51">
    <cfRule type="containsText" dxfId="1277" priority="309" operator="containsText" text="RIESGO EXTREMO">
      <formula>NOT(ISERROR(SEARCH("RIESGO EXTREMO",AG47)))</formula>
    </cfRule>
    <cfRule type="containsText" dxfId="1276" priority="310" operator="containsText" text="RIESGO ALTO">
      <formula>NOT(ISERROR(SEARCH("RIESGO ALTO",AG47)))</formula>
    </cfRule>
    <cfRule type="containsText" dxfId="1275" priority="311" operator="containsText" text="RIESGO MODERADO">
      <formula>NOT(ISERROR(SEARCH("RIESGO MODERADO",AG47)))</formula>
    </cfRule>
    <cfRule type="containsText" dxfId="1274" priority="312" operator="containsText" text="RIESGO BAJO">
      <formula>NOT(ISERROR(SEARCH("RIESGO BAJO",AG47)))</formula>
    </cfRule>
  </conditionalFormatting>
  <conditionalFormatting sqref="AH47:AH51">
    <cfRule type="containsText" dxfId="1273" priority="304" operator="containsText" text="IMPROBABLE">
      <formula>NOT(ISERROR(SEARCH("IMPROBABLE",AH47)))</formula>
    </cfRule>
    <cfRule type="containsText" dxfId="1272" priority="305" operator="containsText" text="PROBABLE">
      <formula>NOT(ISERROR(SEARCH("PROBABLE",AH47)))</formula>
    </cfRule>
    <cfRule type="containsText" dxfId="1271" priority="306" operator="containsText" text="CASI CIERTA">
      <formula>NOT(ISERROR(SEARCH("CASI CIERTA",AH47)))</formula>
    </cfRule>
    <cfRule type="containsText" dxfId="1270" priority="307" operator="containsText" text="POSIBLE">
      <formula>NOT(ISERROR(SEARCH("POSIBLE",AH47)))</formula>
    </cfRule>
    <cfRule type="containsText" dxfId="1269" priority="308" operator="containsText" text="RARO">
      <formula>NOT(ISERROR(SEARCH("RARO",AH47)))</formula>
    </cfRule>
  </conditionalFormatting>
  <conditionalFormatting sqref="AJ47:AJ51">
    <cfRule type="containsText" dxfId="1268" priority="299" operator="containsText" text="CATASTRÓFICO">
      <formula>NOT(ISERROR(SEARCH("CATASTRÓFICO",AJ47)))</formula>
    </cfRule>
    <cfRule type="containsText" dxfId="1267" priority="300" operator="containsText" text="MAYOR">
      <formula>NOT(ISERROR(SEARCH("MAYOR",AJ47)))</formula>
    </cfRule>
    <cfRule type="containsText" dxfId="1266" priority="301" operator="containsText" text="MODERADO">
      <formula>NOT(ISERROR(SEARCH("MODERADO",AJ47)))</formula>
    </cfRule>
    <cfRule type="containsText" dxfId="1265" priority="302" operator="containsText" text="MENOR">
      <formula>NOT(ISERROR(SEARCH("MENOR",AJ47)))</formula>
    </cfRule>
    <cfRule type="containsText" dxfId="1264" priority="303" operator="containsText" text="INSIGNIFICANTE">
      <formula>NOT(ISERROR(SEARCH("INSIGNIFICANTE",AJ47)))</formula>
    </cfRule>
  </conditionalFormatting>
  <conditionalFormatting sqref="AQ51">
    <cfRule type="containsText" dxfId="1263" priority="295" operator="containsText" text="RIESGO EXTREMO">
      <formula>NOT(ISERROR(SEARCH("RIESGO EXTREMO",AQ51)))</formula>
    </cfRule>
    <cfRule type="containsText" dxfId="1262" priority="296" operator="containsText" text="RIESGO ALTO">
      <formula>NOT(ISERROR(SEARCH("RIESGO ALTO",AQ51)))</formula>
    </cfRule>
    <cfRule type="containsText" dxfId="1261" priority="297" operator="containsText" text="RIESGO MODERADO">
      <formula>NOT(ISERROR(SEARCH("RIESGO MODERADO",AQ51)))</formula>
    </cfRule>
    <cfRule type="containsText" dxfId="1260" priority="298" operator="containsText" text="RIESGO BAJO">
      <formula>NOT(ISERROR(SEARCH("RIESGO BAJO",AQ51)))</formula>
    </cfRule>
  </conditionalFormatting>
  <conditionalFormatting sqref="AP48:AP51">
    <cfRule type="containsText" dxfId="1259" priority="291" operator="containsText" text="RIESGO EXTREMO">
      <formula>NOT(ISERROR(SEARCH("RIESGO EXTREMO",AP48)))</formula>
    </cfRule>
    <cfRule type="containsText" dxfId="1258" priority="292" operator="containsText" text="RIESGO ALTO">
      <formula>NOT(ISERROR(SEARCH("RIESGO ALTO",AP48)))</formula>
    </cfRule>
    <cfRule type="containsText" dxfId="1257" priority="293" operator="containsText" text="RIESGO MODERADO">
      <formula>NOT(ISERROR(SEARCH("RIESGO MODERADO",AP48)))</formula>
    </cfRule>
    <cfRule type="containsText" dxfId="1256" priority="294" operator="containsText" text="RIESGO BAJO">
      <formula>NOT(ISERROR(SEARCH("RIESGO BAJO",AP48)))</formula>
    </cfRule>
  </conditionalFormatting>
  <conditionalFormatting sqref="AH52:AH54 L52:L55">
    <cfRule type="containsText" dxfId="1255" priority="286" operator="containsText" text="IMPROBABLE">
      <formula>NOT(ISERROR(SEARCH("IMPROBABLE",L52)))</formula>
    </cfRule>
    <cfRule type="containsText" dxfId="1254" priority="287" operator="containsText" text="PROBABLE">
      <formula>NOT(ISERROR(SEARCH("PROBABLE",L52)))</formula>
    </cfRule>
    <cfRule type="containsText" dxfId="1253" priority="288" operator="containsText" text="CASI CIERTA">
      <formula>NOT(ISERROR(SEARCH("CASI CIERTA",L52)))</formula>
    </cfRule>
    <cfRule type="containsText" dxfId="1252" priority="289" operator="containsText" text="POSIBLE">
      <formula>NOT(ISERROR(SEARCH("POSIBLE",L52)))</formula>
    </cfRule>
    <cfRule type="containsText" dxfId="1251" priority="290" operator="containsText" text="RARO">
      <formula>NOT(ISERROR(SEARCH("RARO",L52)))</formula>
    </cfRule>
  </conditionalFormatting>
  <conditionalFormatting sqref="AJ52:AJ54 N52:N55">
    <cfRule type="containsText" dxfId="1250" priority="281" operator="containsText" text="CATASTRÓFICO">
      <formula>NOT(ISERROR(SEARCH("CATASTRÓFICO",N52)))</formula>
    </cfRule>
    <cfRule type="containsText" dxfId="1249" priority="282" operator="containsText" text="MAYOR">
      <formula>NOT(ISERROR(SEARCH("MAYOR",N52)))</formula>
    </cfRule>
    <cfRule type="containsText" dxfId="1248" priority="283" operator="containsText" text="MODERADO">
      <formula>NOT(ISERROR(SEARCH("MODERADO",N52)))</formula>
    </cfRule>
    <cfRule type="containsText" dxfId="1247" priority="284" operator="containsText" text="MENOR">
      <formula>NOT(ISERROR(SEARCH("MENOR",N52)))</formula>
    </cfRule>
    <cfRule type="containsText" dxfId="1246" priority="285" operator="containsText" text="INSIGNIFICANTE">
      <formula>NOT(ISERROR(SEARCH("INSIGNIFICANTE",N52)))</formula>
    </cfRule>
  </conditionalFormatting>
  <conditionalFormatting sqref="AG52 Q52:Q55 AM52:AQ55">
    <cfRule type="containsText" dxfId="1245" priority="277" operator="containsText" text="RIESGO EXTREMO">
      <formula>NOT(ISERROR(SEARCH("RIESGO EXTREMO",Q52)))</formula>
    </cfRule>
    <cfRule type="containsText" dxfId="1244" priority="278" operator="containsText" text="RIESGO ALTO">
      <formula>NOT(ISERROR(SEARCH("RIESGO ALTO",Q52)))</formula>
    </cfRule>
    <cfRule type="containsText" dxfId="1243" priority="279" operator="containsText" text="RIESGO MODERADO">
      <formula>NOT(ISERROR(SEARCH("RIESGO MODERADO",Q52)))</formula>
    </cfRule>
    <cfRule type="containsText" dxfId="1242" priority="280" operator="containsText" text="RIESGO BAJO">
      <formula>NOT(ISERROR(SEARCH("RIESGO BAJO",Q52)))</formula>
    </cfRule>
  </conditionalFormatting>
  <conditionalFormatting sqref="AG52:AG55">
    <cfRule type="containsText" dxfId="1241" priority="273" operator="containsText" text="RIESGO EXTREMO">
      <formula>NOT(ISERROR(SEARCH("RIESGO EXTREMO",AG52)))</formula>
    </cfRule>
    <cfRule type="containsText" dxfId="1240" priority="274" operator="containsText" text="RIESGO ALTO">
      <formula>NOT(ISERROR(SEARCH("RIESGO ALTO",AG52)))</formula>
    </cfRule>
    <cfRule type="containsText" dxfId="1239" priority="275" operator="containsText" text="RIESGO MODERADO">
      <formula>NOT(ISERROR(SEARCH("RIESGO MODERADO",AG52)))</formula>
    </cfRule>
    <cfRule type="containsText" dxfId="1238" priority="276" operator="containsText" text="RIESGO BAJO">
      <formula>NOT(ISERROR(SEARCH("RIESGO BAJO",AG52)))</formula>
    </cfRule>
  </conditionalFormatting>
  <conditionalFormatting sqref="AH55">
    <cfRule type="containsText" dxfId="1237" priority="268" operator="containsText" text="IMPROBABLE">
      <formula>NOT(ISERROR(SEARCH("IMPROBABLE",AH55)))</formula>
    </cfRule>
    <cfRule type="containsText" dxfId="1236" priority="269" operator="containsText" text="PROBABLE">
      <formula>NOT(ISERROR(SEARCH("PROBABLE",AH55)))</formula>
    </cfRule>
    <cfRule type="containsText" dxfId="1235" priority="270" operator="containsText" text="CASI CIERTA">
      <formula>NOT(ISERROR(SEARCH("CASI CIERTA",AH55)))</formula>
    </cfRule>
    <cfRule type="containsText" dxfId="1234" priority="271" operator="containsText" text="POSIBLE">
      <formula>NOT(ISERROR(SEARCH("POSIBLE",AH55)))</formula>
    </cfRule>
    <cfRule type="containsText" dxfId="1233" priority="272" operator="containsText" text="RARO">
      <formula>NOT(ISERROR(SEARCH("RARO",AH55)))</formula>
    </cfRule>
  </conditionalFormatting>
  <conditionalFormatting sqref="AJ55">
    <cfRule type="containsText" dxfId="1232" priority="263" operator="containsText" text="CATASTRÓFICO">
      <formula>NOT(ISERROR(SEARCH("CATASTRÓFICO",AJ55)))</formula>
    </cfRule>
    <cfRule type="containsText" dxfId="1231" priority="264" operator="containsText" text="MAYOR">
      <formula>NOT(ISERROR(SEARCH("MAYOR",AJ55)))</formula>
    </cfRule>
    <cfRule type="containsText" dxfId="1230" priority="265" operator="containsText" text="MODERADO">
      <formula>NOT(ISERROR(SEARCH("MODERADO",AJ55)))</formula>
    </cfRule>
    <cfRule type="containsText" dxfId="1229" priority="266" operator="containsText" text="MENOR">
      <formula>NOT(ISERROR(SEARCH("MENOR",AJ55)))</formula>
    </cfRule>
    <cfRule type="containsText" dxfId="1228" priority="267" operator="containsText" text="INSIGNIFICANTE">
      <formula>NOT(ISERROR(SEARCH("INSIGNIFICANTE",AJ55)))</formula>
    </cfRule>
  </conditionalFormatting>
  <conditionalFormatting sqref="L56:L59 AH56:AH59">
    <cfRule type="containsText" dxfId="1227" priority="258" operator="containsText" text="IMPROBABLE">
      <formula>NOT(ISERROR(SEARCH("IMPROBABLE",L56)))</formula>
    </cfRule>
    <cfRule type="containsText" dxfId="1226" priority="259" operator="containsText" text="PROBABLE">
      <formula>NOT(ISERROR(SEARCH("PROBABLE",L56)))</formula>
    </cfRule>
    <cfRule type="containsText" dxfId="1225" priority="260" operator="containsText" text="CASI CIERTA">
      <formula>NOT(ISERROR(SEARCH("CASI CIERTA",L56)))</formula>
    </cfRule>
    <cfRule type="containsText" dxfId="1224" priority="261" operator="containsText" text="POSIBLE">
      <formula>NOT(ISERROR(SEARCH("POSIBLE",L56)))</formula>
    </cfRule>
    <cfRule type="containsText" dxfId="1223" priority="262" operator="containsText" text="RARO">
      <formula>NOT(ISERROR(SEARCH("RARO",L56)))</formula>
    </cfRule>
  </conditionalFormatting>
  <conditionalFormatting sqref="N56:N59 AJ56:AJ59">
    <cfRule type="containsText" dxfId="1222" priority="253" operator="containsText" text="CATASTRÓFICO">
      <formula>NOT(ISERROR(SEARCH("CATASTRÓFICO",N56)))</formula>
    </cfRule>
    <cfRule type="containsText" dxfId="1221" priority="254" operator="containsText" text="MAYOR">
      <formula>NOT(ISERROR(SEARCH("MAYOR",N56)))</formula>
    </cfRule>
    <cfRule type="containsText" dxfId="1220" priority="255" operator="containsText" text="MODERADO">
      <formula>NOT(ISERROR(SEARCH("MODERADO",N56)))</formula>
    </cfRule>
    <cfRule type="containsText" dxfId="1219" priority="256" operator="containsText" text="MENOR">
      <formula>NOT(ISERROR(SEARCH("MENOR",N56)))</formula>
    </cfRule>
    <cfRule type="containsText" dxfId="1218" priority="257" operator="containsText" text="INSIGNIFICANTE">
      <formula>NOT(ISERROR(SEARCH("INSIGNIFICANTE",N56)))</formula>
    </cfRule>
  </conditionalFormatting>
  <conditionalFormatting sqref="AG56 AM56:AQ59 Q56:Q59">
    <cfRule type="containsText" dxfId="1217" priority="249" operator="containsText" text="RIESGO EXTREMO">
      <formula>NOT(ISERROR(SEARCH("RIESGO EXTREMO",Q56)))</formula>
    </cfRule>
    <cfRule type="containsText" dxfId="1216" priority="250" operator="containsText" text="RIESGO ALTO">
      <formula>NOT(ISERROR(SEARCH("RIESGO ALTO",Q56)))</formula>
    </cfRule>
    <cfRule type="containsText" dxfId="1215" priority="251" operator="containsText" text="RIESGO MODERADO">
      <formula>NOT(ISERROR(SEARCH("RIESGO MODERADO",Q56)))</formula>
    </cfRule>
    <cfRule type="containsText" dxfId="1214" priority="252" operator="containsText" text="RIESGO BAJO">
      <formula>NOT(ISERROR(SEARCH("RIESGO BAJO",Q56)))</formula>
    </cfRule>
  </conditionalFormatting>
  <conditionalFormatting sqref="AG56:AG59">
    <cfRule type="containsText" dxfId="1213" priority="245" operator="containsText" text="RIESGO EXTREMO">
      <formula>NOT(ISERROR(SEARCH("RIESGO EXTREMO",AG56)))</formula>
    </cfRule>
    <cfRule type="containsText" dxfId="1212" priority="246" operator="containsText" text="RIESGO ALTO">
      <formula>NOT(ISERROR(SEARCH("RIESGO ALTO",AG56)))</formula>
    </cfRule>
    <cfRule type="containsText" dxfId="1211" priority="247" operator="containsText" text="RIESGO MODERADO">
      <formula>NOT(ISERROR(SEARCH("RIESGO MODERADO",AG56)))</formula>
    </cfRule>
    <cfRule type="containsText" dxfId="1210" priority="248" operator="containsText" text="RIESGO BAJO">
      <formula>NOT(ISERROR(SEARCH("RIESGO BAJO",AG56)))</formula>
    </cfRule>
  </conditionalFormatting>
  <conditionalFormatting sqref="L56:L59 AH56:AH59">
    <cfRule type="containsText" dxfId="1209" priority="240" operator="containsText" text="IMPROBABLE">
      <formula>NOT(ISERROR(SEARCH("IMPROBABLE",L56)))</formula>
    </cfRule>
    <cfRule type="containsText" dxfId="1208" priority="241" operator="containsText" text="PROBABLE">
      <formula>NOT(ISERROR(SEARCH("PROBABLE",L56)))</formula>
    </cfRule>
    <cfRule type="containsText" dxfId="1207" priority="242" operator="containsText" text="CASI CIERTA">
      <formula>NOT(ISERROR(SEARCH("CASI CIERTA",L56)))</formula>
    </cfRule>
    <cfRule type="containsText" dxfId="1206" priority="243" operator="containsText" text="POSIBLE">
      <formula>NOT(ISERROR(SEARCH("POSIBLE",L56)))</formula>
    </cfRule>
    <cfRule type="containsText" dxfId="1205" priority="244" operator="containsText" text="RARO">
      <formula>NOT(ISERROR(SEARCH("RARO",L56)))</formula>
    </cfRule>
  </conditionalFormatting>
  <conditionalFormatting sqref="N56:N59 AJ56:AJ59">
    <cfRule type="containsText" dxfId="1204" priority="235" operator="containsText" text="CATASTRÓFICO">
      <formula>NOT(ISERROR(SEARCH("CATASTRÓFICO",N56)))</formula>
    </cfRule>
    <cfRule type="containsText" dxfId="1203" priority="236" operator="containsText" text="MAYOR">
      <formula>NOT(ISERROR(SEARCH("MAYOR",N56)))</formula>
    </cfRule>
    <cfRule type="containsText" dxfId="1202" priority="237" operator="containsText" text="MODERADO">
      <formula>NOT(ISERROR(SEARCH("MODERADO",N56)))</formula>
    </cfRule>
    <cfRule type="containsText" dxfId="1201" priority="238" operator="containsText" text="MENOR">
      <formula>NOT(ISERROR(SEARCH("MENOR",N56)))</formula>
    </cfRule>
    <cfRule type="containsText" dxfId="1200" priority="239" operator="containsText" text="INSIGNIFICANTE">
      <formula>NOT(ISERROR(SEARCH("INSIGNIFICANTE",N56)))</formula>
    </cfRule>
  </conditionalFormatting>
  <conditionalFormatting sqref="AG56 AM56:AQ59 Q56:Q59">
    <cfRule type="containsText" dxfId="1199" priority="231" operator="containsText" text="RIESGO EXTREMO">
      <formula>NOT(ISERROR(SEARCH("RIESGO EXTREMO",Q56)))</formula>
    </cfRule>
    <cfRule type="containsText" dxfId="1198" priority="232" operator="containsText" text="RIESGO ALTO">
      <formula>NOT(ISERROR(SEARCH("RIESGO ALTO",Q56)))</formula>
    </cfRule>
    <cfRule type="containsText" dxfId="1197" priority="233" operator="containsText" text="RIESGO MODERADO">
      <formula>NOT(ISERROR(SEARCH("RIESGO MODERADO",Q56)))</formula>
    </cfRule>
    <cfRule type="containsText" dxfId="1196" priority="234" operator="containsText" text="RIESGO BAJO">
      <formula>NOT(ISERROR(SEARCH("RIESGO BAJO",Q56)))</formula>
    </cfRule>
  </conditionalFormatting>
  <conditionalFormatting sqref="AG56:AG59">
    <cfRule type="containsText" dxfId="1195" priority="227" operator="containsText" text="RIESGO EXTREMO">
      <formula>NOT(ISERROR(SEARCH("RIESGO EXTREMO",AG56)))</formula>
    </cfRule>
    <cfRule type="containsText" dxfId="1194" priority="228" operator="containsText" text="RIESGO ALTO">
      <formula>NOT(ISERROR(SEARCH("RIESGO ALTO",AG56)))</formula>
    </cfRule>
    <cfRule type="containsText" dxfId="1193" priority="229" operator="containsText" text="RIESGO MODERADO">
      <formula>NOT(ISERROR(SEARCH("RIESGO MODERADO",AG56)))</formula>
    </cfRule>
    <cfRule type="containsText" dxfId="1192" priority="230" operator="containsText" text="RIESGO BAJO">
      <formula>NOT(ISERROR(SEARCH("RIESGO BAJO",AG56)))</formula>
    </cfRule>
  </conditionalFormatting>
  <conditionalFormatting sqref="AH60:AH65 L60:L65">
    <cfRule type="containsText" dxfId="1191" priority="222" operator="containsText" text="IMPROBABLE">
      <formula>NOT(ISERROR(SEARCH("IMPROBABLE",L60)))</formula>
    </cfRule>
    <cfRule type="containsText" dxfId="1190" priority="223" operator="containsText" text="PROBABLE">
      <formula>NOT(ISERROR(SEARCH("PROBABLE",L60)))</formula>
    </cfRule>
    <cfRule type="containsText" dxfId="1189" priority="224" operator="containsText" text="CASI CIERTA">
      <formula>NOT(ISERROR(SEARCH("CASI CIERTA",L60)))</formula>
    </cfRule>
    <cfRule type="containsText" dxfId="1188" priority="225" operator="containsText" text="POSIBLE">
      <formula>NOT(ISERROR(SEARCH("POSIBLE",L60)))</formula>
    </cfRule>
    <cfRule type="containsText" dxfId="1187" priority="226" operator="containsText" text="RARO">
      <formula>NOT(ISERROR(SEARCH("RARO",L60)))</formula>
    </cfRule>
  </conditionalFormatting>
  <conditionalFormatting sqref="N60:N65 AJ60:AJ65">
    <cfRule type="containsText" dxfId="1186" priority="217" operator="containsText" text="CATASTRÓFICO">
      <formula>NOT(ISERROR(SEARCH("CATASTRÓFICO",N60)))</formula>
    </cfRule>
    <cfRule type="containsText" dxfId="1185" priority="218" operator="containsText" text="MAYOR">
      <formula>NOT(ISERROR(SEARCH("MAYOR",N60)))</formula>
    </cfRule>
    <cfRule type="containsText" dxfId="1184" priority="219" operator="containsText" text="MODERADO">
      <formula>NOT(ISERROR(SEARCH("MODERADO",N60)))</formula>
    </cfRule>
    <cfRule type="containsText" dxfId="1183" priority="220" operator="containsText" text="MENOR">
      <formula>NOT(ISERROR(SEARCH("MENOR",N60)))</formula>
    </cfRule>
    <cfRule type="containsText" dxfId="1182" priority="221" operator="containsText" text="INSIGNIFICANTE">
      <formula>NOT(ISERROR(SEARCH("INSIGNIFICANTE",N60)))</formula>
    </cfRule>
  </conditionalFormatting>
  <conditionalFormatting sqref="AG60 Q60:Q65 AM60:AQ65">
    <cfRule type="containsText" dxfId="1181" priority="213" operator="containsText" text="RIESGO EXTREMO">
      <formula>NOT(ISERROR(SEARCH("RIESGO EXTREMO",Q60)))</formula>
    </cfRule>
    <cfRule type="containsText" dxfId="1180" priority="214" operator="containsText" text="RIESGO ALTO">
      <formula>NOT(ISERROR(SEARCH("RIESGO ALTO",Q60)))</formula>
    </cfRule>
    <cfRule type="containsText" dxfId="1179" priority="215" operator="containsText" text="RIESGO MODERADO">
      <formula>NOT(ISERROR(SEARCH("RIESGO MODERADO",Q60)))</formula>
    </cfRule>
    <cfRule type="containsText" dxfId="1178" priority="216" operator="containsText" text="RIESGO BAJO">
      <formula>NOT(ISERROR(SEARCH("RIESGO BAJO",Q60)))</formula>
    </cfRule>
  </conditionalFormatting>
  <conditionalFormatting sqref="AG60:AG65">
    <cfRule type="containsText" dxfId="1177" priority="209" operator="containsText" text="RIESGO EXTREMO">
      <formula>NOT(ISERROR(SEARCH("RIESGO EXTREMO",AG60)))</formula>
    </cfRule>
    <cfRule type="containsText" dxfId="1176" priority="210" operator="containsText" text="RIESGO ALTO">
      <formula>NOT(ISERROR(SEARCH("RIESGO ALTO",AG60)))</formula>
    </cfRule>
    <cfRule type="containsText" dxfId="1175" priority="211" operator="containsText" text="RIESGO MODERADO">
      <formula>NOT(ISERROR(SEARCH("RIESGO MODERADO",AG60)))</formula>
    </cfRule>
    <cfRule type="containsText" dxfId="1174" priority="212" operator="containsText" text="RIESGO BAJO">
      <formula>NOT(ISERROR(SEARCH("RIESGO BAJO",AG60)))</formula>
    </cfRule>
  </conditionalFormatting>
  <conditionalFormatting sqref="AH66:AH73 L66:L73">
    <cfRule type="containsText" dxfId="1173" priority="204" operator="containsText" text="IMPROBABLE">
      <formula>NOT(ISERROR(SEARCH("IMPROBABLE",L66)))</formula>
    </cfRule>
    <cfRule type="containsText" dxfId="1172" priority="205" operator="containsText" text="PROBABLE">
      <formula>NOT(ISERROR(SEARCH("PROBABLE",L66)))</formula>
    </cfRule>
    <cfRule type="containsText" dxfId="1171" priority="206" operator="containsText" text="CASI CIERTA">
      <formula>NOT(ISERROR(SEARCH("CASI CIERTA",L66)))</formula>
    </cfRule>
    <cfRule type="containsText" dxfId="1170" priority="207" operator="containsText" text="POSIBLE">
      <formula>NOT(ISERROR(SEARCH("POSIBLE",L66)))</formula>
    </cfRule>
    <cfRule type="containsText" dxfId="1169" priority="208" operator="containsText" text="RARO">
      <formula>NOT(ISERROR(SEARCH("RARO",L66)))</formula>
    </cfRule>
  </conditionalFormatting>
  <conditionalFormatting sqref="AJ66:AJ73 N66:N73">
    <cfRule type="containsText" dxfId="1168" priority="199" operator="containsText" text="CATASTRÓFICO">
      <formula>NOT(ISERROR(SEARCH("CATASTRÓFICO",N66)))</formula>
    </cfRule>
    <cfRule type="containsText" dxfId="1167" priority="200" operator="containsText" text="MAYOR">
      <formula>NOT(ISERROR(SEARCH("MAYOR",N66)))</formula>
    </cfRule>
    <cfRule type="containsText" dxfId="1166" priority="201" operator="containsText" text="MODERADO">
      <formula>NOT(ISERROR(SEARCH("MODERADO",N66)))</formula>
    </cfRule>
    <cfRule type="containsText" dxfId="1165" priority="202" operator="containsText" text="MENOR">
      <formula>NOT(ISERROR(SEARCH("MENOR",N66)))</formula>
    </cfRule>
    <cfRule type="containsText" dxfId="1164" priority="203" operator="containsText" text="INSIGNIFICANTE">
      <formula>NOT(ISERROR(SEARCH("INSIGNIFICANTE",N66)))</formula>
    </cfRule>
  </conditionalFormatting>
  <conditionalFormatting sqref="AG66 Q66:Q73 AM66:AN73 AP66:AQ73">
    <cfRule type="containsText" dxfId="1163" priority="195" operator="containsText" text="RIESGO EXTREMO">
      <formula>NOT(ISERROR(SEARCH("RIESGO EXTREMO",Q66)))</formula>
    </cfRule>
    <cfRule type="containsText" dxfId="1162" priority="196" operator="containsText" text="RIESGO ALTO">
      <formula>NOT(ISERROR(SEARCH("RIESGO ALTO",Q66)))</formula>
    </cfRule>
    <cfRule type="containsText" dxfId="1161" priority="197" operator="containsText" text="RIESGO MODERADO">
      <formula>NOT(ISERROR(SEARCH("RIESGO MODERADO",Q66)))</formula>
    </cfRule>
    <cfRule type="containsText" dxfId="1160" priority="198" operator="containsText" text="RIESGO BAJO">
      <formula>NOT(ISERROR(SEARCH("RIESGO BAJO",Q66)))</formula>
    </cfRule>
  </conditionalFormatting>
  <conditionalFormatting sqref="AG66:AG73">
    <cfRule type="containsText" dxfId="1159" priority="191" operator="containsText" text="RIESGO EXTREMO">
      <formula>NOT(ISERROR(SEARCH("RIESGO EXTREMO",AG66)))</formula>
    </cfRule>
    <cfRule type="containsText" dxfId="1158" priority="192" operator="containsText" text="RIESGO ALTO">
      <formula>NOT(ISERROR(SEARCH("RIESGO ALTO",AG66)))</formula>
    </cfRule>
    <cfRule type="containsText" dxfId="1157" priority="193" operator="containsText" text="RIESGO MODERADO">
      <formula>NOT(ISERROR(SEARCH("RIESGO MODERADO",AG66)))</formula>
    </cfRule>
    <cfRule type="containsText" dxfId="1156" priority="194" operator="containsText" text="RIESGO BAJO">
      <formula>NOT(ISERROR(SEARCH("RIESGO BAJO",AG66)))</formula>
    </cfRule>
  </conditionalFormatting>
  <conditionalFormatting sqref="AO72:AO73 AO66">
    <cfRule type="containsText" dxfId="1155" priority="187" operator="containsText" text="RIESGO EXTREMO">
      <formula>NOT(ISERROR(SEARCH("RIESGO EXTREMO",AO66)))</formula>
    </cfRule>
    <cfRule type="containsText" dxfId="1154" priority="188" operator="containsText" text="RIESGO ALTO">
      <formula>NOT(ISERROR(SEARCH("RIESGO ALTO",AO66)))</formula>
    </cfRule>
    <cfRule type="containsText" dxfId="1153" priority="189" operator="containsText" text="RIESGO MODERADO">
      <formula>NOT(ISERROR(SEARCH("RIESGO MODERADO",AO66)))</formula>
    </cfRule>
    <cfRule type="containsText" dxfId="1152" priority="190" operator="containsText" text="RIESGO BAJO">
      <formula>NOT(ISERROR(SEARCH("RIESGO BAJO",AO66)))</formula>
    </cfRule>
  </conditionalFormatting>
  <conditionalFormatting sqref="AR67">
    <cfRule type="containsText" dxfId="1151" priority="183" operator="containsText" text="RIESGO EXTREMO">
      <formula>NOT(ISERROR(SEARCH("RIESGO EXTREMO",AR67)))</formula>
    </cfRule>
    <cfRule type="containsText" dxfId="1150" priority="184" operator="containsText" text="RIESGO ALTO">
      <formula>NOT(ISERROR(SEARCH("RIESGO ALTO",AR67)))</formula>
    </cfRule>
    <cfRule type="containsText" dxfId="1149" priority="185" operator="containsText" text="RIESGO MODERADO">
      <formula>NOT(ISERROR(SEARCH("RIESGO MODERADO",AR67)))</formula>
    </cfRule>
    <cfRule type="containsText" dxfId="1148" priority="186" operator="containsText" text="RIESGO BAJO">
      <formula>NOT(ISERROR(SEARCH("RIESGO BAJO",AR67)))</formula>
    </cfRule>
  </conditionalFormatting>
  <conditionalFormatting sqref="AO68">
    <cfRule type="containsText" dxfId="1147" priority="179" operator="containsText" text="RIESGO EXTREMO">
      <formula>NOT(ISERROR(SEARCH("RIESGO EXTREMO",AO68)))</formula>
    </cfRule>
    <cfRule type="containsText" dxfId="1146" priority="180" operator="containsText" text="RIESGO ALTO">
      <formula>NOT(ISERROR(SEARCH("RIESGO ALTO",AO68)))</formula>
    </cfRule>
    <cfRule type="containsText" dxfId="1145" priority="181" operator="containsText" text="RIESGO MODERADO">
      <formula>NOT(ISERROR(SEARCH("RIESGO MODERADO",AO68)))</formula>
    </cfRule>
    <cfRule type="containsText" dxfId="1144" priority="182" operator="containsText" text="RIESGO BAJO">
      <formula>NOT(ISERROR(SEARCH("RIESGO BAJO",AO68)))</formula>
    </cfRule>
  </conditionalFormatting>
  <conditionalFormatting sqref="AO70">
    <cfRule type="containsText" dxfId="1143" priority="175" operator="containsText" text="RIESGO EXTREMO">
      <formula>NOT(ISERROR(SEARCH("RIESGO EXTREMO",AO70)))</formula>
    </cfRule>
    <cfRule type="containsText" dxfId="1142" priority="176" operator="containsText" text="RIESGO ALTO">
      <formula>NOT(ISERROR(SEARCH("RIESGO ALTO",AO70)))</formula>
    </cfRule>
    <cfRule type="containsText" dxfId="1141" priority="177" operator="containsText" text="RIESGO MODERADO">
      <formula>NOT(ISERROR(SEARCH("RIESGO MODERADO",AO70)))</formula>
    </cfRule>
    <cfRule type="containsText" dxfId="1140" priority="178" operator="containsText" text="RIESGO BAJO">
      <formula>NOT(ISERROR(SEARCH("RIESGO BAJO",AO70)))</formula>
    </cfRule>
  </conditionalFormatting>
  <conditionalFormatting sqref="AH74:AH80 L74:L80">
    <cfRule type="containsText" dxfId="1139" priority="170" operator="containsText" text="IMPROBABLE">
      <formula>NOT(ISERROR(SEARCH("IMPROBABLE",L74)))</formula>
    </cfRule>
    <cfRule type="containsText" dxfId="1138" priority="171" operator="containsText" text="PROBABLE">
      <formula>NOT(ISERROR(SEARCH("PROBABLE",L74)))</formula>
    </cfRule>
    <cfRule type="containsText" dxfId="1137" priority="172" operator="containsText" text="CASI CIERTA">
      <formula>NOT(ISERROR(SEARCH("CASI CIERTA",L74)))</formula>
    </cfRule>
    <cfRule type="containsText" dxfId="1136" priority="173" operator="containsText" text="POSIBLE">
      <formula>NOT(ISERROR(SEARCH("POSIBLE",L74)))</formula>
    </cfRule>
    <cfRule type="containsText" dxfId="1135" priority="174" operator="containsText" text="RARO">
      <formula>NOT(ISERROR(SEARCH("RARO",L74)))</formula>
    </cfRule>
  </conditionalFormatting>
  <conditionalFormatting sqref="AJ74:AJ80 N74:N80">
    <cfRule type="containsText" dxfId="1134" priority="165" operator="containsText" text="CATASTRÓFICO">
      <formula>NOT(ISERROR(SEARCH("CATASTRÓFICO",N74)))</formula>
    </cfRule>
    <cfRule type="containsText" dxfId="1133" priority="166" operator="containsText" text="MAYOR">
      <formula>NOT(ISERROR(SEARCH("MAYOR",N74)))</formula>
    </cfRule>
    <cfRule type="containsText" dxfId="1132" priority="167" operator="containsText" text="MODERADO">
      <formula>NOT(ISERROR(SEARCH("MODERADO",N74)))</formula>
    </cfRule>
    <cfRule type="containsText" dxfId="1131" priority="168" operator="containsText" text="MENOR">
      <formula>NOT(ISERROR(SEARCH("MENOR",N74)))</formula>
    </cfRule>
    <cfRule type="containsText" dxfId="1130" priority="169" operator="containsText" text="INSIGNIFICANTE">
      <formula>NOT(ISERROR(SEARCH("INSIGNIFICANTE",N74)))</formula>
    </cfRule>
  </conditionalFormatting>
  <conditionalFormatting sqref="AG74 Q74:Q80 AM74:AN80 AP74:AQ80">
    <cfRule type="containsText" dxfId="1129" priority="161" operator="containsText" text="RIESGO EXTREMO">
      <formula>NOT(ISERROR(SEARCH("RIESGO EXTREMO",Q74)))</formula>
    </cfRule>
    <cfRule type="containsText" dxfId="1128" priority="162" operator="containsText" text="RIESGO ALTO">
      <formula>NOT(ISERROR(SEARCH("RIESGO ALTO",Q74)))</formula>
    </cfRule>
    <cfRule type="containsText" dxfId="1127" priority="163" operator="containsText" text="RIESGO MODERADO">
      <formula>NOT(ISERROR(SEARCH("RIESGO MODERADO",Q74)))</formula>
    </cfRule>
    <cfRule type="containsText" dxfId="1126" priority="164" operator="containsText" text="RIESGO BAJO">
      <formula>NOT(ISERROR(SEARCH("RIESGO BAJO",Q74)))</formula>
    </cfRule>
  </conditionalFormatting>
  <conditionalFormatting sqref="AG74:AG80">
    <cfRule type="containsText" dxfId="1125" priority="157" operator="containsText" text="RIESGO EXTREMO">
      <formula>NOT(ISERROR(SEARCH("RIESGO EXTREMO",AG74)))</formula>
    </cfRule>
    <cfRule type="containsText" dxfId="1124" priority="158" operator="containsText" text="RIESGO ALTO">
      <formula>NOT(ISERROR(SEARCH("RIESGO ALTO",AG74)))</formula>
    </cfRule>
    <cfRule type="containsText" dxfId="1123" priority="159" operator="containsText" text="RIESGO MODERADO">
      <formula>NOT(ISERROR(SEARCH("RIESGO MODERADO",AG74)))</formula>
    </cfRule>
    <cfRule type="containsText" dxfId="1122" priority="160" operator="containsText" text="RIESGO BAJO">
      <formula>NOT(ISERROR(SEARCH("RIESGO BAJO",AG74)))</formula>
    </cfRule>
  </conditionalFormatting>
  <conditionalFormatting sqref="AO74:AO80">
    <cfRule type="containsText" dxfId="1121" priority="153" operator="containsText" text="RIESGO EXTREMO">
      <formula>NOT(ISERROR(SEARCH("RIESGO EXTREMO",AO74)))</formula>
    </cfRule>
    <cfRule type="containsText" dxfId="1120" priority="154" operator="containsText" text="RIESGO ALTO">
      <formula>NOT(ISERROR(SEARCH("RIESGO ALTO",AO74)))</formula>
    </cfRule>
    <cfRule type="containsText" dxfId="1119" priority="155" operator="containsText" text="RIESGO MODERADO">
      <formula>NOT(ISERROR(SEARCH("RIESGO MODERADO",AO74)))</formula>
    </cfRule>
    <cfRule type="containsText" dxfId="1118" priority="156" operator="containsText" text="RIESGO BAJO">
      <formula>NOT(ISERROR(SEARCH("RIESGO BAJO",AO74)))</formula>
    </cfRule>
  </conditionalFormatting>
  <conditionalFormatting sqref="AO74:AO79">
    <cfRule type="containsText" dxfId="1117" priority="149" operator="containsText" text="RIESGO EXTREMO">
      <formula>NOT(ISERROR(SEARCH("RIESGO EXTREMO",AO74)))</formula>
    </cfRule>
    <cfRule type="containsText" dxfId="1116" priority="150" operator="containsText" text="RIESGO ALTO">
      <formula>NOT(ISERROR(SEARCH("RIESGO ALTO",AO74)))</formula>
    </cfRule>
    <cfRule type="containsText" dxfId="1115" priority="151" operator="containsText" text="RIESGO MODERADO">
      <formula>NOT(ISERROR(SEARCH("RIESGO MODERADO",AO74)))</formula>
    </cfRule>
    <cfRule type="containsText" dxfId="1114" priority="152" operator="containsText" text="RIESGO BAJO">
      <formula>NOT(ISERROR(SEARCH("RIESGO BAJO",AO74)))</formula>
    </cfRule>
  </conditionalFormatting>
  <conditionalFormatting sqref="AO80">
    <cfRule type="containsText" dxfId="1113" priority="145" operator="containsText" text="RIESGO EXTREMO">
      <formula>NOT(ISERROR(SEARCH("RIESGO EXTREMO",AO80)))</formula>
    </cfRule>
    <cfRule type="containsText" dxfId="1112" priority="146" operator="containsText" text="RIESGO ALTO">
      <formula>NOT(ISERROR(SEARCH("RIESGO ALTO",AO80)))</formula>
    </cfRule>
    <cfRule type="containsText" dxfId="1111" priority="147" operator="containsText" text="RIESGO MODERADO">
      <formula>NOT(ISERROR(SEARCH("RIESGO MODERADO",AO80)))</formula>
    </cfRule>
    <cfRule type="containsText" dxfId="1110" priority="148" operator="containsText" text="RIESGO BAJO">
      <formula>NOT(ISERROR(SEARCH("RIESGO BAJO",AO80)))</formula>
    </cfRule>
  </conditionalFormatting>
  <conditionalFormatting sqref="AH81:AH84 L81:L84">
    <cfRule type="containsText" dxfId="1109" priority="140" operator="containsText" text="IMPROBABLE">
      <formula>NOT(ISERROR(SEARCH("IMPROBABLE",L81)))</formula>
    </cfRule>
    <cfRule type="containsText" dxfId="1108" priority="141" operator="containsText" text="PROBABLE">
      <formula>NOT(ISERROR(SEARCH("PROBABLE",L81)))</formula>
    </cfRule>
    <cfRule type="containsText" dxfId="1107" priority="142" operator="containsText" text="CASI CIERTA">
      <formula>NOT(ISERROR(SEARCH("CASI CIERTA",L81)))</formula>
    </cfRule>
    <cfRule type="containsText" dxfId="1106" priority="143" operator="containsText" text="POSIBLE">
      <formula>NOT(ISERROR(SEARCH("POSIBLE",L81)))</formula>
    </cfRule>
    <cfRule type="containsText" dxfId="1105" priority="144" operator="containsText" text="RARO">
      <formula>NOT(ISERROR(SEARCH("RARO",L81)))</formula>
    </cfRule>
  </conditionalFormatting>
  <conditionalFormatting sqref="AJ81:AJ84 N81:N84">
    <cfRule type="containsText" dxfId="1104" priority="135" operator="containsText" text="CATASTRÓFICO">
      <formula>NOT(ISERROR(SEARCH("CATASTRÓFICO",N81)))</formula>
    </cfRule>
    <cfRule type="containsText" dxfId="1103" priority="136" operator="containsText" text="MAYOR">
      <formula>NOT(ISERROR(SEARCH("MAYOR",N81)))</formula>
    </cfRule>
    <cfRule type="containsText" dxfId="1102" priority="137" operator="containsText" text="MODERADO">
      <formula>NOT(ISERROR(SEARCH("MODERADO",N81)))</formula>
    </cfRule>
    <cfRule type="containsText" dxfId="1101" priority="138" operator="containsText" text="MENOR">
      <formula>NOT(ISERROR(SEARCH("MENOR",N81)))</formula>
    </cfRule>
    <cfRule type="containsText" dxfId="1100" priority="139" operator="containsText" text="INSIGNIFICANTE">
      <formula>NOT(ISERROR(SEARCH("INSIGNIFICANTE",N81)))</formula>
    </cfRule>
  </conditionalFormatting>
  <conditionalFormatting sqref="AG81 AM81:AQ84 Q81:Q84">
    <cfRule type="containsText" dxfId="1099" priority="131" operator="containsText" text="RIESGO EXTREMO">
      <formula>NOT(ISERROR(SEARCH("RIESGO EXTREMO",Q81)))</formula>
    </cfRule>
    <cfRule type="containsText" dxfId="1098" priority="132" operator="containsText" text="RIESGO ALTO">
      <formula>NOT(ISERROR(SEARCH("RIESGO ALTO",Q81)))</formula>
    </cfRule>
    <cfRule type="containsText" dxfId="1097" priority="133" operator="containsText" text="RIESGO MODERADO">
      <formula>NOT(ISERROR(SEARCH("RIESGO MODERADO",Q81)))</formula>
    </cfRule>
    <cfRule type="containsText" dxfId="1096" priority="134" operator="containsText" text="RIESGO BAJO">
      <formula>NOT(ISERROR(SEARCH("RIESGO BAJO",Q81)))</formula>
    </cfRule>
  </conditionalFormatting>
  <conditionalFormatting sqref="AG81:AG84">
    <cfRule type="containsText" dxfId="1095" priority="127" operator="containsText" text="RIESGO EXTREMO">
      <formula>NOT(ISERROR(SEARCH("RIESGO EXTREMO",AG81)))</formula>
    </cfRule>
    <cfRule type="containsText" dxfId="1094" priority="128" operator="containsText" text="RIESGO ALTO">
      <formula>NOT(ISERROR(SEARCH("RIESGO ALTO",AG81)))</formula>
    </cfRule>
    <cfRule type="containsText" dxfId="1093" priority="129" operator="containsText" text="RIESGO MODERADO">
      <formula>NOT(ISERROR(SEARCH("RIESGO MODERADO",AG81)))</formula>
    </cfRule>
    <cfRule type="containsText" dxfId="1092" priority="130" operator="containsText" text="RIESGO BAJO">
      <formula>NOT(ISERROR(SEARCH("RIESGO BAJO",AG81)))</formula>
    </cfRule>
  </conditionalFormatting>
  <conditionalFormatting sqref="AH85:AH92 L85:L92">
    <cfRule type="containsText" dxfId="1091" priority="122" operator="containsText" text="IMPROBABLE">
      <formula>NOT(ISERROR(SEARCH("IMPROBABLE",L85)))</formula>
    </cfRule>
    <cfRule type="containsText" dxfId="1090" priority="123" operator="containsText" text="PROBABLE">
      <formula>NOT(ISERROR(SEARCH("PROBABLE",L85)))</formula>
    </cfRule>
    <cfRule type="containsText" dxfId="1089" priority="124" operator="containsText" text="CASI CIERTA">
      <formula>NOT(ISERROR(SEARCH("CASI CIERTA",L85)))</formula>
    </cfRule>
    <cfRule type="containsText" dxfId="1088" priority="125" operator="containsText" text="POSIBLE">
      <formula>NOT(ISERROR(SEARCH("POSIBLE",L85)))</formula>
    </cfRule>
    <cfRule type="containsText" dxfId="1087" priority="126" operator="containsText" text="RARO">
      <formula>NOT(ISERROR(SEARCH("RARO",L85)))</formula>
    </cfRule>
  </conditionalFormatting>
  <conditionalFormatting sqref="AJ85:AJ92 N85:N92">
    <cfRule type="containsText" dxfId="1086" priority="117" operator="containsText" text="CATASTRÓFICO">
      <formula>NOT(ISERROR(SEARCH("CATASTRÓFICO",N85)))</formula>
    </cfRule>
    <cfRule type="containsText" dxfId="1085" priority="118" operator="containsText" text="MAYOR">
      <formula>NOT(ISERROR(SEARCH("MAYOR",N85)))</formula>
    </cfRule>
    <cfRule type="containsText" dxfId="1084" priority="119" operator="containsText" text="MODERADO">
      <formula>NOT(ISERROR(SEARCH("MODERADO",N85)))</formula>
    </cfRule>
    <cfRule type="containsText" dxfId="1083" priority="120" operator="containsText" text="MENOR">
      <formula>NOT(ISERROR(SEARCH("MENOR",N85)))</formula>
    </cfRule>
    <cfRule type="containsText" dxfId="1082" priority="121" operator="containsText" text="INSIGNIFICANTE">
      <formula>NOT(ISERROR(SEARCH("INSIGNIFICANTE",N85)))</formula>
    </cfRule>
  </conditionalFormatting>
  <conditionalFormatting sqref="Q85:Q92 AM85:AQ87 AM88:AP88 AM89:AQ89 AM90:AP90 AM91:AQ92">
    <cfRule type="containsText" dxfId="1081" priority="113" operator="containsText" text="RIESGO EXTREMO">
      <formula>NOT(ISERROR(SEARCH("RIESGO EXTREMO",Q85)))</formula>
    </cfRule>
    <cfRule type="containsText" dxfId="1080" priority="114" operator="containsText" text="RIESGO ALTO">
      <formula>NOT(ISERROR(SEARCH("RIESGO ALTO",Q85)))</formula>
    </cfRule>
    <cfRule type="containsText" dxfId="1079" priority="115" operator="containsText" text="RIESGO MODERADO">
      <formula>NOT(ISERROR(SEARCH("RIESGO MODERADO",Q85)))</formula>
    </cfRule>
    <cfRule type="containsText" dxfId="1078" priority="116" operator="containsText" text="RIESGO BAJO">
      <formula>NOT(ISERROR(SEARCH("RIESGO BAJO",Q85)))</formula>
    </cfRule>
  </conditionalFormatting>
  <conditionalFormatting sqref="AG85:AG92">
    <cfRule type="containsText" dxfId="1077" priority="109" operator="containsText" text="RIESGO EXTREMO">
      <formula>NOT(ISERROR(SEARCH("RIESGO EXTREMO",AG85)))</formula>
    </cfRule>
    <cfRule type="containsText" dxfId="1076" priority="110" operator="containsText" text="RIESGO ALTO">
      <formula>NOT(ISERROR(SEARCH("RIESGO ALTO",AG85)))</formula>
    </cfRule>
    <cfRule type="containsText" dxfId="1075" priority="111" operator="containsText" text="RIESGO MODERADO">
      <formula>NOT(ISERROR(SEARCH("RIESGO MODERADO",AG85)))</formula>
    </cfRule>
    <cfRule type="containsText" dxfId="1074" priority="112" operator="containsText" text="RIESGO BAJO">
      <formula>NOT(ISERROR(SEARCH("RIESGO BAJO",AG85)))</formula>
    </cfRule>
  </conditionalFormatting>
  <conditionalFormatting sqref="AQ88">
    <cfRule type="containsText" dxfId="1073" priority="105" operator="containsText" text="RIESGO EXTREMO">
      <formula>NOT(ISERROR(SEARCH("RIESGO EXTREMO",AQ88)))</formula>
    </cfRule>
    <cfRule type="containsText" dxfId="1072" priority="106" operator="containsText" text="RIESGO ALTO">
      <formula>NOT(ISERROR(SEARCH("RIESGO ALTO",AQ88)))</formula>
    </cfRule>
    <cfRule type="containsText" dxfId="1071" priority="107" operator="containsText" text="RIESGO MODERADO">
      <formula>NOT(ISERROR(SEARCH("RIESGO MODERADO",AQ88)))</formula>
    </cfRule>
    <cfRule type="containsText" dxfId="1070" priority="108" operator="containsText" text="RIESGO BAJO">
      <formula>NOT(ISERROR(SEARCH("RIESGO BAJO",AQ88)))</formula>
    </cfRule>
  </conditionalFormatting>
  <conditionalFormatting sqref="AQ90">
    <cfRule type="containsText" dxfId="1069" priority="101" operator="containsText" text="RIESGO EXTREMO">
      <formula>NOT(ISERROR(SEARCH("RIESGO EXTREMO",AQ90)))</formula>
    </cfRule>
    <cfRule type="containsText" dxfId="1068" priority="102" operator="containsText" text="RIESGO ALTO">
      <formula>NOT(ISERROR(SEARCH("RIESGO ALTO",AQ90)))</formula>
    </cfRule>
    <cfRule type="containsText" dxfId="1067" priority="103" operator="containsText" text="RIESGO MODERADO">
      <formula>NOT(ISERROR(SEARCH("RIESGO MODERADO",AQ90)))</formula>
    </cfRule>
    <cfRule type="containsText" dxfId="1066" priority="104" operator="containsText" text="RIESGO BAJO">
      <formula>NOT(ISERROR(SEARCH("RIESGO BAJO",AQ90)))</formula>
    </cfRule>
  </conditionalFormatting>
  <conditionalFormatting sqref="AH93:AH96 L93:L96">
    <cfRule type="containsText" dxfId="1065" priority="96" operator="containsText" text="IMPROBABLE">
      <formula>NOT(ISERROR(SEARCH("IMPROBABLE",L93)))</formula>
    </cfRule>
    <cfRule type="containsText" dxfId="1064" priority="97" operator="containsText" text="PROBABLE">
      <formula>NOT(ISERROR(SEARCH("PROBABLE",L93)))</formula>
    </cfRule>
    <cfRule type="containsText" dxfId="1063" priority="98" operator="containsText" text="CASI CIERTA">
      <formula>NOT(ISERROR(SEARCH("CASI CIERTA",L93)))</formula>
    </cfRule>
    <cfRule type="containsText" dxfId="1062" priority="99" operator="containsText" text="POSIBLE">
      <formula>NOT(ISERROR(SEARCH("POSIBLE",L93)))</formula>
    </cfRule>
    <cfRule type="containsText" dxfId="1061" priority="100" operator="containsText" text="RARO">
      <formula>NOT(ISERROR(SEARCH("RARO",L93)))</formula>
    </cfRule>
  </conditionalFormatting>
  <conditionalFormatting sqref="AJ93:AJ96 N93:N96">
    <cfRule type="containsText" dxfId="1060" priority="91" operator="containsText" text="CATASTRÓFICO">
      <formula>NOT(ISERROR(SEARCH("CATASTRÓFICO",N93)))</formula>
    </cfRule>
    <cfRule type="containsText" dxfId="1059" priority="92" operator="containsText" text="MAYOR">
      <formula>NOT(ISERROR(SEARCH("MAYOR",N93)))</formula>
    </cfRule>
    <cfRule type="containsText" dxfId="1058" priority="93" operator="containsText" text="MODERADO">
      <formula>NOT(ISERROR(SEARCH("MODERADO",N93)))</formula>
    </cfRule>
    <cfRule type="containsText" dxfId="1057" priority="94" operator="containsText" text="MENOR">
      <formula>NOT(ISERROR(SEARCH("MENOR",N93)))</formula>
    </cfRule>
    <cfRule type="containsText" dxfId="1056" priority="95" operator="containsText" text="INSIGNIFICANTE">
      <formula>NOT(ISERROR(SEARCH("INSIGNIFICANTE",N93)))</formula>
    </cfRule>
  </conditionalFormatting>
  <conditionalFormatting sqref="AG93 AM93:AN96 AQ93:AQ96 Q93:Q96">
    <cfRule type="containsText" dxfId="1055" priority="87" operator="containsText" text="RIESGO EXTREMO">
      <formula>NOT(ISERROR(SEARCH("RIESGO EXTREMO",Q93)))</formula>
    </cfRule>
    <cfRule type="containsText" dxfId="1054" priority="88" operator="containsText" text="RIESGO ALTO">
      <formula>NOT(ISERROR(SEARCH("RIESGO ALTO",Q93)))</formula>
    </cfRule>
    <cfRule type="containsText" dxfId="1053" priority="89" operator="containsText" text="RIESGO MODERADO">
      <formula>NOT(ISERROR(SEARCH("RIESGO MODERADO",Q93)))</formula>
    </cfRule>
    <cfRule type="containsText" dxfId="1052" priority="90" operator="containsText" text="RIESGO BAJO">
      <formula>NOT(ISERROR(SEARCH("RIESGO BAJO",Q93)))</formula>
    </cfRule>
  </conditionalFormatting>
  <conditionalFormatting sqref="AG93:AG96">
    <cfRule type="containsText" dxfId="1051" priority="83" operator="containsText" text="RIESGO EXTREMO">
      <formula>NOT(ISERROR(SEARCH("RIESGO EXTREMO",AG93)))</formula>
    </cfRule>
    <cfRule type="containsText" dxfId="1050" priority="84" operator="containsText" text="RIESGO ALTO">
      <formula>NOT(ISERROR(SEARCH("RIESGO ALTO",AG93)))</formula>
    </cfRule>
    <cfRule type="containsText" dxfId="1049" priority="85" operator="containsText" text="RIESGO MODERADO">
      <formula>NOT(ISERROR(SEARCH("RIESGO MODERADO",AG93)))</formula>
    </cfRule>
    <cfRule type="containsText" dxfId="1048" priority="86" operator="containsText" text="RIESGO BAJO">
      <formula>NOT(ISERROR(SEARCH("RIESGO BAJO",AG93)))</formula>
    </cfRule>
  </conditionalFormatting>
  <conditionalFormatting sqref="AO94">
    <cfRule type="containsText" dxfId="1047" priority="79" operator="containsText" text="RIESGO EXTREMO">
      <formula>NOT(ISERROR(SEARCH("RIESGO EXTREMO",AO94)))</formula>
    </cfRule>
    <cfRule type="containsText" dxfId="1046" priority="80" operator="containsText" text="RIESGO ALTO">
      <formula>NOT(ISERROR(SEARCH("RIESGO ALTO",AO94)))</formula>
    </cfRule>
    <cfRule type="containsText" dxfId="1045" priority="81" operator="containsText" text="RIESGO MODERADO">
      <formula>NOT(ISERROR(SEARCH("RIESGO MODERADO",AO94)))</formula>
    </cfRule>
    <cfRule type="containsText" dxfId="1044" priority="82" operator="containsText" text="RIESGO BAJO">
      <formula>NOT(ISERROR(SEARCH("RIESGO BAJO",AO94)))</formula>
    </cfRule>
  </conditionalFormatting>
  <conditionalFormatting sqref="AR94">
    <cfRule type="containsText" dxfId="1043" priority="75" operator="containsText" text="RIESGO EXTREMO">
      <formula>NOT(ISERROR(SEARCH("RIESGO EXTREMO",AR94)))</formula>
    </cfRule>
    <cfRule type="containsText" dxfId="1042" priority="76" operator="containsText" text="RIESGO ALTO">
      <formula>NOT(ISERROR(SEARCH("RIESGO ALTO",AR94)))</formula>
    </cfRule>
    <cfRule type="containsText" dxfId="1041" priority="77" operator="containsText" text="RIESGO MODERADO">
      <formula>NOT(ISERROR(SEARCH("RIESGO MODERADO",AR94)))</formula>
    </cfRule>
    <cfRule type="containsText" dxfId="1040" priority="78" operator="containsText" text="RIESGO BAJO">
      <formula>NOT(ISERROR(SEARCH("RIESGO BAJO",AR94)))</formula>
    </cfRule>
  </conditionalFormatting>
  <conditionalFormatting sqref="AO93">
    <cfRule type="containsText" dxfId="1039" priority="71" operator="containsText" text="RIESGO EXTREMO">
      <formula>NOT(ISERROR(SEARCH("RIESGO EXTREMO",AO93)))</formula>
    </cfRule>
    <cfRule type="containsText" dxfId="1038" priority="72" operator="containsText" text="RIESGO ALTO">
      <formula>NOT(ISERROR(SEARCH("RIESGO ALTO",AO93)))</formula>
    </cfRule>
    <cfRule type="containsText" dxfId="1037" priority="73" operator="containsText" text="RIESGO MODERADO">
      <formula>NOT(ISERROR(SEARCH("RIESGO MODERADO",AO93)))</formula>
    </cfRule>
    <cfRule type="containsText" dxfId="1036" priority="74" operator="containsText" text="RIESGO BAJO">
      <formula>NOT(ISERROR(SEARCH("RIESGO BAJO",AO93)))</formula>
    </cfRule>
  </conditionalFormatting>
  <conditionalFormatting sqref="AO96">
    <cfRule type="containsText" dxfId="1035" priority="67" operator="containsText" text="RIESGO EXTREMO">
      <formula>NOT(ISERROR(SEARCH("RIESGO EXTREMO",AO96)))</formula>
    </cfRule>
    <cfRule type="containsText" dxfId="1034" priority="68" operator="containsText" text="RIESGO ALTO">
      <formula>NOT(ISERROR(SEARCH("RIESGO ALTO",AO96)))</formula>
    </cfRule>
    <cfRule type="containsText" dxfId="1033" priority="69" operator="containsText" text="RIESGO MODERADO">
      <formula>NOT(ISERROR(SEARCH("RIESGO MODERADO",AO96)))</formula>
    </cfRule>
    <cfRule type="containsText" dxfId="1032" priority="70" operator="containsText" text="RIESGO BAJO">
      <formula>NOT(ISERROR(SEARCH("RIESGO BAJO",AO96)))</formula>
    </cfRule>
  </conditionalFormatting>
  <conditionalFormatting sqref="AO95">
    <cfRule type="containsText" dxfId="1031" priority="63" operator="containsText" text="RIESGO EXTREMO">
      <formula>NOT(ISERROR(SEARCH("RIESGO EXTREMO",AO95)))</formula>
    </cfRule>
    <cfRule type="containsText" dxfId="1030" priority="64" operator="containsText" text="RIESGO ALTO">
      <formula>NOT(ISERROR(SEARCH("RIESGO ALTO",AO95)))</formula>
    </cfRule>
    <cfRule type="containsText" dxfId="1029" priority="65" operator="containsText" text="RIESGO MODERADO">
      <formula>NOT(ISERROR(SEARCH("RIESGO MODERADO",AO95)))</formula>
    </cfRule>
    <cfRule type="containsText" dxfId="1028" priority="66" operator="containsText" text="RIESGO BAJO">
      <formula>NOT(ISERROR(SEARCH("RIESGO BAJO",AO95)))</formula>
    </cfRule>
  </conditionalFormatting>
  <conditionalFormatting sqref="L97:L98 AH97:AH98">
    <cfRule type="containsText" dxfId="1027" priority="58" operator="containsText" text="IMPROBABLE">
      <formula>NOT(ISERROR(SEARCH("IMPROBABLE",L97)))</formula>
    </cfRule>
    <cfRule type="containsText" dxfId="1026" priority="59" operator="containsText" text="PROBABLE">
      <formula>NOT(ISERROR(SEARCH("PROBABLE",L97)))</formula>
    </cfRule>
    <cfRule type="containsText" dxfId="1025" priority="60" operator="containsText" text="CASI CIERTA">
      <formula>NOT(ISERROR(SEARCH("CASI CIERTA",L97)))</formula>
    </cfRule>
    <cfRule type="containsText" dxfId="1024" priority="61" operator="containsText" text="POSIBLE">
      <formula>NOT(ISERROR(SEARCH("POSIBLE",L97)))</formula>
    </cfRule>
    <cfRule type="containsText" dxfId="1023" priority="62" operator="containsText" text="RARO">
      <formula>NOT(ISERROR(SEARCH("RARO",L97)))</formula>
    </cfRule>
  </conditionalFormatting>
  <conditionalFormatting sqref="N97:N98 AJ97:AJ98">
    <cfRule type="containsText" dxfId="1022" priority="53" operator="containsText" text="CATASTRÓFICO">
      <formula>NOT(ISERROR(SEARCH("CATASTRÓFICO",N97)))</formula>
    </cfRule>
    <cfRule type="containsText" dxfId="1021" priority="54" operator="containsText" text="MAYOR">
      <formula>NOT(ISERROR(SEARCH("MAYOR",N97)))</formula>
    </cfRule>
    <cfRule type="containsText" dxfId="1020" priority="55" operator="containsText" text="MODERADO">
      <formula>NOT(ISERROR(SEARCH("MODERADO",N97)))</formula>
    </cfRule>
    <cfRule type="containsText" dxfId="1019" priority="56" operator="containsText" text="MENOR">
      <formula>NOT(ISERROR(SEARCH("MENOR",N97)))</formula>
    </cfRule>
    <cfRule type="containsText" dxfId="1018" priority="57" operator="containsText" text="INSIGNIFICANTE">
      <formula>NOT(ISERROR(SEARCH("INSIGNIFICANTE",N97)))</formula>
    </cfRule>
  </conditionalFormatting>
  <conditionalFormatting sqref="Q97:Q98 AG97 AM97:AQ98">
    <cfRule type="containsText" dxfId="1017" priority="49" operator="containsText" text="RIESGO EXTREMO">
      <formula>NOT(ISERROR(SEARCH("RIESGO EXTREMO",Q97)))</formula>
    </cfRule>
    <cfRule type="containsText" dxfId="1016" priority="50" operator="containsText" text="RIESGO ALTO">
      <formula>NOT(ISERROR(SEARCH("RIESGO ALTO",Q97)))</formula>
    </cfRule>
    <cfRule type="containsText" dxfId="1015" priority="51" operator="containsText" text="RIESGO MODERADO">
      <formula>NOT(ISERROR(SEARCH("RIESGO MODERADO",Q97)))</formula>
    </cfRule>
    <cfRule type="containsText" dxfId="1014" priority="52" operator="containsText" text="RIESGO BAJO">
      <formula>NOT(ISERROR(SEARCH("RIESGO BAJO",Q97)))</formula>
    </cfRule>
  </conditionalFormatting>
  <conditionalFormatting sqref="AG97:AG98">
    <cfRule type="containsText" dxfId="1013" priority="45" operator="containsText" text="RIESGO EXTREMO">
      <formula>NOT(ISERROR(SEARCH("RIESGO EXTREMO",AG97)))</formula>
    </cfRule>
    <cfRule type="containsText" dxfId="1012" priority="46" operator="containsText" text="RIESGO ALTO">
      <formula>NOT(ISERROR(SEARCH("RIESGO ALTO",AG97)))</formula>
    </cfRule>
    <cfRule type="containsText" dxfId="1011" priority="47" operator="containsText" text="RIESGO MODERADO">
      <formula>NOT(ISERROR(SEARCH("RIESGO MODERADO",AG97)))</formula>
    </cfRule>
    <cfRule type="containsText" dxfId="1010" priority="48" operator="containsText" text="RIESGO BAJO">
      <formula>NOT(ISERROR(SEARCH("RIESGO BAJO",AG97)))</formula>
    </cfRule>
  </conditionalFormatting>
  <conditionalFormatting sqref="AH99:AH107 L99:L107">
    <cfRule type="containsText" dxfId="1009" priority="40" operator="containsText" text="IMPROBABLE">
      <formula>NOT(ISERROR(SEARCH("IMPROBABLE",L99)))</formula>
    </cfRule>
    <cfRule type="containsText" dxfId="1008" priority="41" operator="containsText" text="PROBABLE">
      <formula>NOT(ISERROR(SEARCH("PROBABLE",L99)))</formula>
    </cfRule>
    <cfRule type="containsText" dxfId="1007" priority="42" operator="containsText" text="CASI CIERTA">
      <formula>NOT(ISERROR(SEARCH("CASI CIERTA",L99)))</formula>
    </cfRule>
    <cfRule type="containsText" dxfId="1006" priority="43" operator="containsText" text="POSIBLE">
      <formula>NOT(ISERROR(SEARCH("POSIBLE",L99)))</formula>
    </cfRule>
    <cfRule type="containsText" dxfId="1005" priority="44" operator="containsText" text="RARO">
      <formula>NOT(ISERROR(SEARCH("RARO",L99)))</formula>
    </cfRule>
  </conditionalFormatting>
  <conditionalFormatting sqref="AJ99:AJ107 N99:N107">
    <cfRule type="containsText" dxfId="1004" priority="35" operator="containsText" text="CATASTRÓFICO">
      <formula>NOT(ISERROR(SEARCH("CATASTRÓFICO",N99)))</formula>
    </cfRule>
    <cfRule type="containsText" dxfId="1003" priority="36" operator="containsText" text="MAYOR">
      <formula>NOT(ISERROR(SEARCH("MAYOR",N99)))</formula>
    </cfRule>
    <cfRule type="containsText" dxfId="1002" priority="37" operator="containsText" text="MODERADO">
      <formula>NOT(ISERROR(SEARCH("MODERADO",N99)))</formula>
    </cfRule>
    <cfRule type="containsText" dxfId="1001" priority="38" operator="containsText" text="MENOR">
      <formula>NOT(ISERROR(SEARCH("MENOR",N99)))</formula>
    </cfRule>
    <cfRule type="containsText" dxfId="1000" priority="39" operator="containsText" text="INSIGNIFICANTE">
      <formula>NOT(ISERROR(SEARCH("INSIGNIFICANTE",N99)))</formula>
    </cfRule>
  </conditionalFormatting>
  <conditionalFormatting sqref="AG99 AM99:AN99 AP99:AQ99 AM100:AQ102 AM103:AN103 Q99:Q107 AM104:AQ107">
    <cfRule type="containsText" dxfId="999" priority="31" operator="containsText" text="RIESGO EXTREMO">
      <formula>NOT(ISERROR(SEARCH("RIESGO EXTREMO",Q99)))</formula>
    </cfRule>
    <cfRule type="containsText" dxfId="998" priority="32" operator="containsText" text="RIESGO ALTO">
      <formula>NOT(ISERROR(SEARCH("RIESGO ALTO",Q99)))</formula>
    </cfRule>
    <cfRule type="containsText" dxfId="997" priority="33" operator="containsText" text="RIESGO MODERADO">
      <formula>NOT(ISERROR(SEARCH("RIESGO MODERADO",Q99)))</formula>
    </cfRule>
    <cfRule type="containsText" dxfId="996" priority="34" operator="containsText" text="RIESGO BAJO">
      <formula>NOT(ISERROR(SEARCH("RIESGO BAJO",Q99)))</formula>
    </cfRule>
  </conditionalFormatting>
  <conditionalFormatting sqref="AG99:AG107">
    <cfRule type="containsText" dxfId="995" priority="27" operator="containsText" text="RIESGO EXTREMO">
      <formula>NOT(ISERROR(SEARCH("RIESGO EXTREMO",AG99)))</formula>
    </cfRule>
    <cfRule type="containsText" dxfId="994" priority="28" operator="containsText" text="RIESGO ALTO">
      <formula>NOT(ISERROR(SEARCH("RIESGO ALTO",AG99)))</formula>
    </cfRule>
    <cfRule type="containsText" dxfId="993" priority="29" operator="containsText" text="RIESGO MODERADO">
      <formula>NOT(ISERROR(SEARCH("RIESGO MODERADO",AG99)))</formula>
    </cfRule>
    <cfRule type="containsText" dxfId="992" priority="30" operator="containsText" text="RIESGO BAJO">
      <formula>NOT(ISERROR(SEARCH("RIESGO BAJO",AG99)))</formula>
    </cfRule>
  </conditionalFormatting>
  <conditionalFormatting sqref="AO99">
    <cfRule type="containsText" dxfId="991" priority="23" operator="containsText" text="RIESGO EXTREMO">
      <formula>NOT(ISERROR(SEARCH("RIESGO EXTREMO",AO99)))</formula>
    </cfRule>
    <cfRule type="containsText" dxfId="990" priority="24" operator="containsText" text="RIESGO ALTO">
      <formula>NOT(ISERROR(SEARCH("RIESGO ALTO",AO99)))</formula>
    </cfRule>
    <cfRule type="containsText" dxfId="989" priority="25" operator="containsText" text="RIESGO MODERADO">
      <formula>NOT(ISERROR(SEARCH("RIESGO MODERADO",AO99)))</formula>
    </cfRule>
    <cfRule type="containsText" dxfId="988" priority="26" operator="containsText" text="RIESGO BAJO">
      <formula>NOT(ISERROR(SEARCH("RIESGO BAJO",AO99)))</formula>
    </cfRule>
  </conditionalFormatting>
  <conditionalFormatting sqref="AO103:AQ103">
    <cfRule type="containsText" dxfId="987" priority="19" operator="containsText" text="RIESGO EXTREMO">
      <formula>NOT(ISERROR(SEARCH("RIESGO EXTREMO",AO103)))</formula>
    </cfRule>
    <cfRule type="containsText" dxfId="986" priority="20" operator="containsText" text="RIESGO ALTO">
      <formula>NOT(ISERROR(SEARCH("RIESGO ALTO",AO103)))</formula>
    </cfRule>
    <cfRule type="containsText" dxfId="985" priority="21" operator="containsText" text="RIESGO MODERADO">
      <formula>NOT(ISERROR(SEARCH("RIESGO MODERADO",AO103)))</formula>
    </cfRule>
    <cfRule type="containsText" dxfId="984" priority="22" operator="containsText" text="RIESGO BAJO">
      <formula>NOT(ISERROR(SEARCH("RIESGO BAJO",AO103)))</formula>
    </cfRule>
  </conditionalFormatting>
  <conditionalFormatting sqref="AH108:AH115 L108:L115">
    <cfRule type="containsText" dxfId="983" priority="14" operator="containsText" text="IMPROBABLE">
      <formula>NOT(ISERROR(SEARCH("IMPROBABLE",L108)))</formula>
    </cfRule>
    <cfRule type="containsText" dxfId="982" priority="15" operator="containsText" text="PROBABLE">
      <formula>NOT(ISERROR(SEARCH("PROBABLE",L108)))</formula>
    </cfRule>
    <cfRule type="containsText" dxfId="981" priority="16" operator="containsText" text="CASI CIERTA">
      <formula>NOT(ISERROR(SEARCH("CASI CIERTA",L108)))</formula>
    </cfRule>
    <cfRule type="containsText" dxfId="980" priority="17" operator="containsText" text="POSIBLE">
      <formula>NOT(ISERROR(SEARCH("POSIBLE",L108)))</formula>
    </cfRule>
    <cfRule type="containsText" dxfId="979" priority="18" operator="containsText" text="RARO">
      <formula>NOT(ISERROR(SEARCH("RARO",L108)))</formula>
    </cfRule>
  </conditionalFormatting>
  <conditionalFormatting sqref="AJ108:AJ115 N108:N115">
    <cfRule type="containsText" dxfId="978" priority="9" operator="containsText" text="CATASTRÓFICO">
      <formula>NOT(ISERROR(SEARCH("CATASTRÓFICO",N108)))</formula>
    </cfRule>
    <cfRule type="containsText" dxfId="977" priority="10" operator="containsText" text="MAYOR">
      <formula>NOT(ISERROR(SEARCH("MAYOR",N108)))</formula>
    </cfRule>
    <cfRule type="containsText" dxfId="976" priority="11" operator="containsText" text="MODERADO">
      <formula>NOT(ISERROR(SEARCH("MODERADO",N108)))</formula>
    </cfRule>
    <cfRule type="containsText" dxfId="975" priority="12" operator="containsText" text="MENOR">
      <formula>NOT(ISERROR(SEARCH("MENOR",N108)))</formula>
    </cfRule>
    <cfRule type="containsText" dxfId="974" priority="13" operator="containsText" text="INSIGNIFICANTE">
      <formula>NOT(ISERROR(SEARCH("INSIGNIFICANTE",N108)))</formula>
    </cfRule>
  </conditionalFormatting>
  <conditionalFormatting sqref="AM108:AQ115 Q108:Q115">
    <cfRule type="containsText" dxfId="973" priority="5" operator="containsText" text="RIESGO EXTREMO">
      <formula>NOT(ISERROR(SEARCH("RIESGO EXTREMO",Q108)))</formula>
    </cfRule>
    <cfRule type="containsText" dxfId="972" priority="6" operator="containsText" text="RIESGO ALTO">
      <formula>NOT(ISERROR(SEARCH("RIESGO ALTO",Q108)))</formula>
    </cfRule>
    <cfRule type="containsText" dxfId="971" priority="7" operator="containsText" text="RIESGO MODERADO">
      <formula>NOT(ISERROR(SEARCH("RIESGO MODERADO",Q108)))</formula>
    </cfRule>
    <cfRule type="containsText" dxfId="970" priority="8" operator="containsText" text="RIESGO BAJO">
      <formula>NOT(ISERROR(SEARCH("RIESGO BAJO",Q108)))</formula>
    </cfRule>
  </conditionalFormatting>
  <conditionalFormatting sqref="AG108:AG115">
    <cfRule type="containsText" dxfId="969" priority="1" operator="containsText" text="RIESGO EXTREMO">
      <formula>NOT(ISERROR(SEARCH("RIESGO EXTREMO",AG108)))</formula>
    </cfRule>
    <cfRule type="containsText" dxfId="968" priority="2" operator="containsText" text="RIESGO ALTO">
      <formula>NOT(ISERROR(SEARCH("RIESGO ALTO",AG108)))</formula>
    </cfRule>
    <cfRule type="containsText" dxfId="967" priority="3" operator="containsText" text="RIESGO MODERADO">
      <formula>NOT(ISERROR(SEARCH("RIESGO MODERADO",AG108)))</formula>
    </cfRule>
    <cfRule type="containsText" dxfId="966" priority="4" operator="containsText" text="RIESGO BAJO">
      <formula>NOT(ISERROR(SEARCH("RIESGO BAJO",AG108)))</formula>
    </cfRule>
  </conditionalFormatting>
  <dataValidations count="33">
    <dataValidation type="list" allowBlank="1" showInputMessage="1" showErrorMessage="1" sqref="F88 F84 F98 F63 F16 F21 F26 F32 F42 F50 F55 F59 F69 F77 F102">
      <formula1>INDIRECT($D$20)</formula1>
    </dataValidation>
    <dataValidation type="list" allowBlank="1" showInputMessage="1" showErrorMessage="1" sqref="F90 F104 F33:F34 F44 F65 F71 F79 F113">
      <formula1>INDIRECT($D$22)</formula1>
    </dataValidation>
    <dataValidation type="list" allowBlank="1" showInputMessage="1" showErrorMessage="1" sqref="E96 E100 E14 E19 E24 E28 E36:E38 E31 E33 E40 E48 E53 E57 E61 E67 E75 E82 E86 E94 E98 E110">
      <formula1>INDIRECT($C$18)</formula1>
    </dataValidation>
    <dataValidation type="list" allowBlank="1" showInputMessage="1" showErrorMessage="1" sqref="E93 E99 E13 E18 E23 E27 E30 E35 E32 E39 E47 E52 E56 E60 E66 E74 E81 E85 E97 E108:E109">
      <formula1>INDIRECT($C$17)</formula1>
    </dataValidation>
    <dataValidation type="list" allowBlank="1" showInputMessage="1" showErrorMessage="1" sqref="AJ94 N94 AJ100 N100 AJ14 N14 AJ19 N19 AJ24 N24 AJ28 N28 N31 N36 AJ36 AJ31 AJ33 N33 AJ40 N40 N48 AJ47:AJ48 AJ53 N53 AJ57 N57 AJ61 N61 AJ64:AJ65 AJ67 N67 AJ75 N75 AJ82 N82 AJ86 N86 N98 AJ98 AJ109 N110">
      <formula1>INDIRECT($J$18)</formula1>
    </dataValidation>
    <dataValidation type="list" allowBlank="1" showInputMessage="1" showErrorMessage="1" sqref="AJ93 N93 AJ99 N99 AJ13 N13 AJ18 N18 AJ23 N23 AJ27 N27 AJ29:AJ30 N30 AJ35 N35 AJ32 N32 AJ39 N39 N47 AJ52 N52 AJ56 N56 AJ60 N60 AJ66 N66 AJ74 N74 AJ81 N81 AJ85 N85 N97 AJ97 AJ108 N108:N109">
      <formula1>INDIRECT($J$17)</formula1>
    </dataValidation>
    <dataValidation type="list" allowBlank="1" showInputMessage="1" showErrorMessage="1" sqref="F89 F103 F17 F22 F43 F51 F64 F70 F78 F112">
      <formula1>INDIRECT($D$21)</formula1>
    </dataValidation>
    <dataValidation type="list" allowBlank="1" showInputMessage="1" showErrorMessage="1" sqref="F101 F87 F83 F68 F62 F15 F20 F25 F29 F41 F49 F54 F58 F76 F111">
      <formula1>INDIRECT($D$19)</formula1>
    </dataValidation>
    <dataValidation type="list" allowBlank="1" showInputMessage="1" showErrorMessage="1" sqref="F100 F96 F82 F67 F61 F57 F14 F19 F24 F28 F38 F36 F31 F40 F48 F53 F75 F86 F94 F110">
      <formula1>INDIRECT($D$18)</formula1>
    </dataValidation>
    <dataValidation type="list" allowBlank="1" showInputMessage="1" showErrorMessage="1" sqref="D37 D95:D96">
      <formula1>FAC</formula1>
    </dataValidation>
    <dataValidation type="list" allowBlank="1" showInputMessage="1" showErrorMessage="1" sqref="D38:D94 D13:D36 D97:D115">
      <formula1>factores</formula1>
    </dataValidation>
    <dataValidation type="list" allowBlank="1" showInputMessage="1" showErrorMessage="1" sqref="F99 F81 F66 F60 F56 F93 F39 F13 F18 F23 F27 F30 F35 F37 F47 F52 F74 F85 F108:F109">
      <formula1>INDIRECT($D$17)</formula1>
    </dataValidation>
    <dataValidation type="list" allowBlank="1" showInputMessage="1" showErrorMessage="1" sqref="F106 F73 F92 F115">
      <formula1>INDIRECT($D$24)</formula1>
    </dataValidation>
    <dataValidation type="list" allowBlank="1" showInputMessage="1" showErrorMessage="1" sqref="F105 F45:F46 F72 F80 F91 F114">
      <formula1>INDIRECT($D$23)</formula1>
    </dataValidation>
    <dataValidation type="list" allowBlank="1" showInputMessage="1" showErrorMessage="1" sqref="E106 E73 E92 E115">
      <formula1>INDIRECT($C$24)</formula1>
    </dataValidation>
    <dataValidation type="list" allowBlank="1" showInputMessage="1" showErrorMessage="1" sqref="E105 E45:E46 E72 E80 E91 E114">
      <formula1>INDIRECT($C$23)</formula1>
    </dataValidation>
    <dataValidation type="list" allowBlank="1" showInputMessage="1" showErrorMessage="1" sqref="E104 E44 E65 E71 E79 E90 E113">
      <formula1>INDIRECT($C$22)</formula1>
    </dataValidation>
    <dataValidation type="list" allowBlank="1" showInputMessage="1" showErrorMessage="1" sqref="E103 E17 E22 E43 E51 E64 E70 E78 E89 E112">
      <formula1>INDIRECT($C$21)</formula1>
    </dataValidation>
    <dataValidation type="list" allowBlank="1" showInputMessage="1" showErrorMessage="1" sqref="E101 E15 E20 E25 E29 E34 E41 E49 E54 E58 E62 E68 E76 E83 E87 E111">
      <formula1>INDIRECT($C$19)</formula1>
    </dataValidation>
    <dataValidation type="list" allowBlank="1" showInputMessage="1" showErrorMessage="1" sqref="AJ106 N106 AJ46 N46 AJ73 N73 AJ92 N92 AJ115 N115">
      <formula1>INDIRECT($J$24)</formula1>
    </dataValidation>
    <dataValidation type="list" allowBlank="1" showInputMessage="1" showErrorMessage="1" sqref="AJ105 N105 AJ45 N45 AJ72 N72 AJ80 N80 AJ91 N91 AJ114 N114">
      <formula1>INDIRECT($J$23)</formula1>
    </dataValidation>
    <dataValidation type="list" allowBlank="1" showInputMessage="1" showErrorMessage="1" sqref="AJ104 N104 AJ44 N44 N65 AJ71 N71 AJ79 N79 AJ90 N90 AJ113 N113">
      <formula1>INDIRECT($J$22)</formula1>
    </dataValidation>
    <dataValidation type="list" allowBlank="1" showInputMessage="1" showErrorMessage="1" sqref="AJ103 N103 AJ17 N17 AJ22 N22 AJ43 N43 N51 AJ51 N64 AJ70 N70 AJ78 N78 AJ89 N89 AJ112 N112">
      <formula1>INDIRECT($J$21)</formula1>
    </dataValidation>
    <dataValidation type="list" allowBlank="1" showInputMessage="1" showErrorMessage="1" sqref="AJ101 N101 AJ15 N15 AJ20 N20 AJ25 N25 N29 AJ37 N37 AJ34 N34 AJ41 N41 N49 AJ49 AJ54 N54 AJ58:AJ59 N58 AJ62 N62 AJ68 N68 AJ76 N76 AJ83 N83 AJ87 N87 AJ95 N95 AJ110 N111">
      <formula1>INDIRECT($J$19)</formula1>
    </dataValidation>
    <dataValidation type="list" allowBlank="1" showInputMessage="1" showErrorMessage="1" sqref="N102 AJ16 N16 AJ21 N21 AJ26 N26 AJ38 N38 AJ42 N42 N50 AJ50 N55 AJ55 N59 AJ63 N63 AJ69 N69 AJ77 N77 AJ84 N84 AJ88 N88 AJ96 N96 AJ102 AJ111">
      <formula1>INDIRECT($J$20)</formula1>
    </dataValidation>
    <dataValidation type="list" allowBlank="1" showInputMessage="1" showErrorMessage="1" sqref="L13:L115 AH13:AH115">
      <formula1>probabilidad</formula1>
    </dataValidation>
    <dataValidation type="list" allowBlank="1" showInputMessage="1" showErrorMessage="1" sqref="J13:J115">
      <formula1>clasificaciónriesgos</formula1>
    </dataValidation>
    <dataValidation type="list" allowBlank="1" showInputMessage="1" showErrorMessage="1" sqref="AB13:AB115 X13:X115 Z13:Z115 AD13:AD115 T13:T115 V13:V115">
      <formula1>"SI,NO"</formula1>
    </dataValidation>
    <dataValidation type="list" allowBlank="1" showInputMessage="1" showErrorMessage="1" sqref="E16 E21 E26 E42 E50 E55 E59 E63 E69 E77 E84 E88 E102">
      <formula1>INDIRECT($C$20)</formula1>
    </dataValidation>
    <dataValidation type="list" allowBlank="1" showInputMessage="1" showErrorMessage="1" sqref="F97">
      <formula1>INDIRECT(#REF!)</formula1>
    </dataValidation>
    <dataValidation type="list" allowBlank="1" showInputMessage="1" showErrorMessage="1" sqref="AJ107 N107">
      <formula1>INDIRECT($J$25)</formula1>
    </dataValidation>
    <dataValidation type="list" allowBlank="1" showInputMessage="1" showErrorMessage="1" sqref="E107">
      <formula1>INDIRECT($C$25)</formula1>
    </dataValidation>
    <dataValidation type="list" allowBlank="1" showInputMessage="1" showErrorMessage="1" sqref="F107">
      <formula1>INDIRECT($D$25)</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dimension ref="A2:AQ2977"/>
  <sheetViews>
    <sheetView zoomScale="40" zoomScaleNormal="40" workbookViewId="0">
      <selection activeCell="O6" sqref="O6:S6"/>
    </sheetView>
  </sheetViews>
  <sheetFormatPr baseColWidth="10" defaultColWidth="11.42578125" defaultRowHeight="15"/>
  <cols>
    <col min="1" max="1" width="4.28515625" style="1" customWidth="1"/>
    <col min="2" max="2" width="12.85546875" style="1" customWidth="1"/>
    <col min="3" max="3" width="16" style="1" customWidth="1" collapsed="1"/>
    <col min="4" max="4" width="21.42578125" style="1" customWidth="1"/>
    <col min="5" max="5" width="34.42578125" style="1" customWidth="1"/>
    <col min="6" max="6" width="58.140625" style="1" customWidth="1" collapsed="1"/>
    <col min="7" max="7" width="58.140625" style="1" customWidth="1"/>
    <col min="8" max="8" width="39" style="1" customWidth="1"/>
    <col min="9" max="9" width="21.7109375" style="1" customWidth="1"/>
    <col min="10" max="10" width="21.7109375" style="1" hidden="1" customWidth="1"/>
    <col min="11" max="11" width="20.140625" style="1" customWidth="1" collapsed="1"/>
    <col min="12" max="12" width="10" style="1" hidden="1" customWidth="1"/>
    <col min="13" max="13" width="21.7109375" style="1" customWidth="1"/>
    <col min="14" max="14" width="11.85546875" style="1" hidden="1" customWidth="1"/>
    <col min="15" max="15" width="20.42578125" style="1" customWidth="1"/>
    <col min="16" max="16" width="21.7109375" style="1" customWidth="1"/>
    <col min="17" max="17" width="21.7109375" style="1" customWidth="1" collapsed="1"/>
    <col min="18" max="18" width="14.140625" style="1" customWidth="1"/>
    <col min="19" max="19" width="30.85546875" style="1" customWidth="1"/>
    <col min="20" max="20" width="39.7109375" style="1" hidden="1" customWidth="1"/>
    <col min="21" max="21" width="26.42578125" style="1" customWidth="1"/>
    <col min="22" max="22" width="39.7109375" style="1" hidden="1" customWidth="1"/>
    <col min="23" max="23" width="19.5703125" style="1" customWidth="1"/>
    <col min="24" max="24" width="39.7109375" style="1" hidden="1" customWidth="1"/>
    <col min="25" max="25" width="27.140625" style="1" customWidth="1"/>
    <col min="26" max="26" width="39.7109375" style="1" hidden="1" customWidth="1"/>
    <col min="27" max="27" width="25.140625" style="1" customWidth="1"/>
    <col min="28" max="28" width="39.7109375" style="1" hidden="1" customWidth="1"/>
    <col min="29" max="29" width="23.5703125" style="1" customWidth="1"/>
    <col min="30" max="30" width="36.28515625" style="1" hidden="1" customWidth="1"/>
    <col min="31" max="31" width="17.28515625" style="1" customWidth="1"/>
    <col min="32" max="32" width="18.7109375" style="1" customWidth="1"/>
    <col min="33" max="33" width="21.7109375" style="1" customWidth="1"/>
    <col min="34" max="34" width="30.85546875" style="1" hidden="1" customWidth="1"/>
    <col min="35" max="35" width="23" style="1" customWidth="1"/>
    <col min="36" max="36" width="11.42578125" style="1" hidden="1" customWidth="1"/>
    <col min="37" max="37" width="17.85546875" style="1" customWidth="1"/>
    <col min="38" max="39" width="17.28515625" style="1" customWidth="1"/>
    <col min="40" max="40" width="53.7109375" style="1" customWidth="1"/>
    <col min="41" max="41" width="25.85546875" style="1" customWidth="1"/>
    <col min="42" max="42" width="23" style="1" customWidth="1"/>
    <col min="43" max="43" width="55.42578125"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564" t="s">
        <v>1</v>
      </c>
      <c r="X3" s="565"/>
      <c r="Y3" s="565"/>
      <c r="Z3" s="565"/>
      <c r="AA3" s="565"/>
      <c r="AB3" s="565"/>
      <c r="AC3" s="565"/>
      <c r="AD3" s="565"/>
      <c r="AE3" s="565"/>
      <c r="AF3" s="565"/>
      <c r="AG3" s="565"/>
      <c r="AH3" s="566"/>
      <c r="AI3" s="462" t="s">
        <v>2</v>
      </c>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35.25" customHeight="1">
      <c r="B6" s="464" t="s">
        <v>93</v>
      </c>
      <c r="C6" s="465"/>
      <c r="D6" s="465"/>
      <c r="E6" s="466"/>
      <c r="F6" s="467" t="s">
        <v>892</v>
      </c>
      <c r="G6" s="468"/>
      <c r="H6" s="468"/>
      <c r="I6" s="468"/>
      <c r="J6" s="468"/>
      <c r="K6" s="468"/>
      <c r="L6" s="279"/>
      <c r="M6" s="465" t="s">
        <v>94</v>
      </c>
      <c r="N6" s="465"/>
      <c r="O6" s="469" t="s">
        <v>897</v>
      </c>
      <c r="P6" s="469"/>
      <c r="Q6" s="469"/>
      <c r="R6" s="469"/>
      <c r="S6" s="470"/>
    </row>
    <row r="7" spans="2:43" ht="35.25" customHeight="1">
      <c r="B7" s="471" t="s">
        <v>95</v>
      </c>
      <c r="C7" s="472"/>
      <c r="D7" s="472"/>
      <c r="E7" s="473"/>
      <c r="F7" s="474" t="s">
        <v>113</v>
      </c>
      <c r="G7" s="475"/>
      <c r="H7" s="475"/>
      <c r="I7" s="475"/>
      <c r="J7" s="475"/>
      <c r="K7" s="475"/>
      <c r="L7" s="475"/>
      <c r="M7" s="475"/>
      <c r="N7" s="475"/>
      <c r="O7" s="475"/>
      <c r="P7" s="475"/>
      <c r="Q7" s="475"/>
      <c r="R7" s="475"/>
      <c r="S7" s="280"/>
    </row>
    <row r="8" spans="2:43" ht="35.25" customHeight="1">
      <c r="B8" s="471" t="s">
        <v>96</v>
      </c>
      <c r="C8" s="472"/>
      <c r="D8" s="472"/>
      <c r="E8" s="473"/>
      <c r="F8" s="476" t="s">
        <v>898</v>
      </c>
      <c r="G8" s="477"/>
      <c r="H8" s="477"/>
      <c r="I8" s="477"/>
      <c r="J8" s="477"/>
      <c r="K8" s="477"/>
      <c r="L8" s="477"/>
      <c r="M8" s="477"/>
      <c r="N8" s="477"/>
      <c r="O8" s="477"/>
      <c r="P8" s="477"/>
      <c r="Q8" s="477"/>
      <c r="R8" s="477"/>
      <c r="S8" s="478"/>
    </row>
    <row r="9" spans="2:43" ht="107.25" customHeight="1" thickBot="1">
      <c r="B9" s="479" t="s">
        <v>97</v>
      </c>
      <c r="C9" s="480"/>
      <c r="D9" s="480"/>
      <c r="E9" s="481"/>
      <c r="F9" s="482" t="s">
        <v>338</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7"/>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9"/>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499"/>
      <c r="AH12" s="499"/>
      <c r="AI12" s="499"/>
      <c r="AJ12" s="499"/>
      <c r="AK12" s="499"/>
      <c r="AL12" s="501"/>
      <c r="AM12" s="498"/>
      <c r="AN12" s="497" t="s">
        <v>14</v>
      </c>
      <c r="AO12" s="497"/>
      <c r="AP12" s="497"/>
      <c r="AQ12" s="502"/>
    </row>
    <row r="13" spans="2:43" s="10" customFormat="1" ht="44.25" customHeight="1">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28" t="s">
        <v>24</v>
      </c>
      <c r="AG13" s="530" t="s">
        <v>25</v>
      </c>
      <c r="AH13" s="512"/>
      <c r="AI13" s="512"/>
      <c r="AJ13" s="512"/>
      <c r="AK13" s="512"/>
      <c r="AL13" s="512"/>
      <c r="AM13" s="507"/>
      <c r="AN13" s="531" t="s">
        <v>26</v>
      </c>
      <c r="AO13" s="532"/>
      <c r="AP13" s="533"/>
      <c r="AQ13" s="515" t="s">
        <v>27</v>
      </c>
    </row>
    <row r="14" spans="2:43" s="10" customFormat="1" ht="55.5"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7"/>
      <c r="AG14" s="524" t="s">
        <v>28</v>
      </c>
      <c r="AH14" s="415"/>
      <c r="AI14" s="415" t="s">
        <v>29</v>
      </c>
      <c r="AJ14" s="415"/>
      <c r="AK14" s="415" t="s">
        <v>30</v>
      </c>
      <c r="AL14" s="415"/>
      <c r="AM14" s="416"/>
      <c r="AN14" s="4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36</v>
      </c>
      <c r="R15" s="519"/>
      <c r="S15" s="415" t="s">
        <v>37</v>
      </c>
      <c r="T15" s="15"/>
      <c r="U15" s="415" t="s">
        <v>38</v>
      </c>
      <c r="V15" s="15"/>
      <c r="W15" s="415" t="s">
        <v>227</v>
      </c>
      <c r="X15" s="15"/>
      <c r="Y15" s="415" t="s">
        <v>39</v>
      </c>
      <c r="Z15" s="15"/>
      <c r="AA15" s="415" t="s">
        <v>40</v>
      </c>
      <c r="AB15" s="15"/>
      <c r="AC15" s="415" t="s">
        <v>41</v>
      </c>
      <c r="AD15" s="15"/>
      <c r="AE15" s="415" t="s">
        <v>42</v>
      </c>
      <c r="AF15" s="527"/>
      <c r="AG15" s="524"/>
      <c r="AH15" s="415"/>
      <c r="AI15" s="415"/>
      <c r="AJ15" s="415"/>
      <c r="AK15" s="415" t="s">
        <v>34</v>
      </c>
      <c r="AL15" s="415" t="s">
        <v>35</v>
      </c>
      <c r="AM15" s="416" t="s">
        <v>43</v>
      </c>
      <c r="AN15" s="525"/>
      <c r="AO15" s="526"/>
      <c r="AP15" s="527"/>
      <c r="AQ15" s="516"/>
    </row>
    <row r="16" spans="2:43" s="10" customFormat="1" ht="87.75" customHeight="1" thickBot="1">
      <c r="B16" s="495"/>
      <c r="C16" s="505"/>
      <c r="D16" s="506"/>
      <c r="E16" s="509"/>
      <c r="F16" s="16" t="s">
        <v>44</v>
      </c>
      <c r="G16" s="17" t="s">
        <v>45</v>
      </c>
      <c r="H16" s="17" t="s">
        <v>339</v>
      </c>
      <c r="I16" s="418"/>
      <c r="J16" s="14"/>
      <c r="K16" s="520"/>
      <c r="L16" s="521"/>
      <c r="M16" s="523"/>
      <c r="N16" s="521"/>
      <c r="O16" s="417"/>
      <c r="P16" s="418"/>
      <c r="Q16" s="520"/>
      <c r="R16" s="521"/>
      <c r="S16" s="417"/>
      <c r="T16" s="18"/>
      <c r="U16" s="417"/>
      <c r="V16" s="18"/>
      <c r="W16" s="417"/>
      <c r="X16" s="18"/>
      <c r="Y16" s="417"/>
      <c r="Z16" s="18"/>
      <c r="AA16" s="417"/>
      <c r="AB16" s="18"/>
      <c r="AC16" s="417"/>
      <c r="AD16" s="18"/>
      <c r="AE16" s="417"/>
      <c r="AF16" s="529"/>
      <c r="AG16" s="519"/>
      <c r="AH16" s="417"/>
      <c r="AI16" s="417"/>
      <c r="AJ16" s="417"/>
      <c r="AK16" s="417"/>
      <c r="AL16" s="417"/>
      <c r="AM16" s="418"/>
      <c r="AN16" s="525"/>
      <c r="AO16" s="526"/>
      <c r="AP16" s="527"/>
      <c r="AQ16" s="517"/>
    </row>
    <row r="17" spans="1:43" s="311" customFormat="1" ht="108">
      <c r="B17" s="306">
        <v>1</v>
      </c>
      <c r="C17" s="307" t="s">
        <v>100</v>
      </c>
      <c r="D17" s="157" t="s">
        <v>105</v>
      </c>
      <c r="E17" s="248" t="s">
        <v>263</v>
      </c>
      <c r="F17" s="158" t="s">
        <v>289</v>
      </c>
      <c r="G17" s="159" t="s">
        <v>290</v>
      </c>
      <c r="H17" s="159" t="s">
        <v>291</v>
      </c>
      <c r="I17" s="254" t="s">
        <v>116</v>
      </c>
      <c r="J17" s="243" t="str">
        <f>IF(I17="corrupción","impactoco","impacto")</f>
        <v>impacto</v>
      </c>
      <c r="K17" s="160" t="s">
        <v>131</v>
      </c>
      <c r="L17" s="162" t="str">
        <f t="shared" ref="L17:L35" si="0">IF(K17="RARO","1",IF(K17="IMPROBABLE","2",IF(K17="POSIBLE","3",IF(K17="PROBABLE","4",IF(K17="CASI CIERTA","5","")))))</f>
        <v>3</v>
      </c>
      <c r="M17" s="161" t="s">
        <v>53</v>
      </c>
      <c r="N17" s="162" t="str">
        <f>IF(M17="INSIGNIFICANTE","1",IF(M17="MENOR","2",IF(M17="MODERADO","3",IF(M17="MAYOR","4",IF(M17="CATASTRÓFICO","5","")))))</f>
        <v>4</v>
      </c>
      <c r="O17" s="163">
        <f>IF(L17="","",L17*N17)</f>
        <v>12</v>
      </c>
      <c r="P17" s="164" t="str">
        <f>IF(O17="","",IF(O17&gt;=15,"RIESGO EXTREMO",IF(O17&gt;=7,"RIESGO ALTO",IF(O17&gt;=4,"RIESGO MODERADO",IF(O17&gt;=1,"RIESGO BAJO","")))))</f>
        <v>RIESGO ALTO</v>
      </c>
      <c r="Q17" s="440" t="s">
        <v>292</v>
      </c>
      <c r="R17" s="441"/>
      <c r="S17" s="161" t="s">
        <v>55</v>
      </c>
      <c r="T17" s="165"/>
      <c r="U17" s="161" t="s">
        <v>55</v>
      </c>
      <c r="V17" s="165"/>
      <c r="W17" s="161" t="s">
        <v>55</v>
      </c>
      <c r="X17" s="180">
        <f t="shared" ref="X17:X24" si="1">IF(W17="SI",25,0)</f>
        <v>25</v>
      </c>
      <c r="Y17" s="161" t="s">
        <v>55</v>
      </c>
      <c r="Z17" s="165"/>
      <c r="AA17" s="161" t="s">
        <v>55</v>
      </c>
      <c r="AB17" s="166"/>
      <c r="AC17" s="161" t="s">
        <v>55</v>
      </c>
      <c r="AD17" s="165">
        <f>IF(AC17="SI",30,0)</f>
        <v>30</v>
      </c>
      <c r="AE17" s="167">
        <f>T17+V17+X17+Z17+AB17+AD17</f>
        <v>55</v>
      </c>
      <c r="AF17" s="308" t="str">
        <f>IF(AE17="","",IF(AE17="","",IF(AE17&gt;76,"2",IF(AE17&gt;=51,"1",IF(AE17&gt;=0,"0","")))))</f>
        <v>1</v>
      </c>
      <c r="AG17" s="160" t="s">
        <v>73</v>
      </c>
      <c r="AH17" s="176" t="str">
        <f t="shared" ref="AH17:AH20" si="2">IF(AG17="RARO","1",IF(AG17="IMPROBABLE","2",IF(AG17="POSIBLE","3",IF(AG17="PROBABLE","4",IF(AG17="CASI CIERTA","5","")))))</f>
        <v>2</v>
      </c>
      <c r="AI17" s="161" t="s">
        <v>53</v>
      </c>
      <c r="AJ17" s="162" t="str">
        <f>IF(AI17="INSIGNIFICANTE","1",IF(AI17="MENOR","2",IF(AI17="MODERADO","3",IF(AI17="MAYOR","4",IF(AI17="CATASTRÓFICO","5","")))))</f>
        <v>4</v>
      </c>
      <c r="AK17" s="163">
        <f t="shared" ref="AK17:AK32" si="3">IF(AH17="","",AH17*AJ17)</f>
        <v>8</v>
      </c>
      <c r="AL17" s="164" t="str">
        <f>IF(AK17="","",IF(AK17&gt;=15,"RIESGO EXTREMO",IF(AK17&gt;=7,"RIESGO ALTO",IF(AK17&gt;=4,"RIESGO MODERADO",IF(AK17&gt;=1,"RIESGO BAJO","")))))</f>
        <v>RIESGO ALTO</v>
      </c>
      <c r="AM17" s="164" t="str">
        <f>IF(AL17="","",IF(AL17="RIESGO EXTREMO","COMPARTIR O TRANSFERIR EL RIESGO",IF(AL17="RIESGO ALTO","EVITAR EL RIESGO",IF(AL17="RIESGO MODERADO","REDUCIR EL RIESGO",IF(AL17="RIESGO BAJO","ASUMIR","")))))</f>
        <v>EVITAR EL RIESGO</v>
      </c>
      <c r="AN17" s="261" t="s">
        <v>293</v>
      </c>
      <c r="AO17" s="309" t="s">
        <v>294</v>
      </c>
      <c r="AP17" s="349">
        <v>42545</v>
      </c>
      <c r="AQ17" s="310" t="s">
        <v>295</v>
      </c>
    </row>
    <row r="18" spans="1:43" s="311" customFormat="1" ht="90">
      <c r="B18" s="312">
        <v>2</v>
      </c>
      <c r="C18" s="313" t="s">
        <v>47</v>
      </c>
      <c r="D18" s="171" t="s">
        <v>60</v>
      </c>
      <c r="E18" s="250" t="s">
        <v>296</v>
      </c>
      <c r="F18" s="172" t="s">
        <v>297</v>
      </c>
      <c r="G18" s="173" t="s">
        <v>298</v>
      </c>
      <c r="H18" s="350" t="s">
        <v>299</v>
      </c>
      <c r="I18" s="255" t="s">
        <v>64</v>
      </c>
      <c r="J18" s="244" t="str">
        <f t="shared" ref="J18:J35" si="4">IF(I18="corrupción","impactoco","impacto")</f>
        <v>impacto</v>
      </c>
      <c r="K18" s="174" t="s">
        <v>65</v>
      </c>
      <c r="L18" s="176" t="str">
        <f t="shared" si="0"/>
        <v>4</v>
      </c>
      <c r="M18" s="175" t="s">
        <v>53</v>
      </c>
      <c r="N18" s="176" t="str">
        <f t="shared" ref="N18:N35" si="5">IF(M18="INSIGNIFICANTE","1",IF(M18="MENOR","2",IF(M18="MODERADO","3",IF(M18="MAYOR","4",IF(M18="CATASTRÓFICO","5","")))))</f>
        <v>4</v>
      </c>
      <c r="O18" s="177">
        <f t="shared" ref="O18:O32" si="6">IF(L18="","",L18*N18)</f>
        <v>16</v>
      </c>
      <c r="P18" s="178" t="str">
        <f t="shared" ref="P18:P32" si="7">IF(O18="","",IF(O18&gt;=15,"RIESGO EXTREMO",IF(O18&gt;=7,"RIESGO ALTO",IF(O18&gt;=4,"RIESGO MODERADO",IF(O18&gt;=1,"RIESGO BAJO","")))))</f>
        <v>RIESGO EXTREMO</v>
      </c>
      <c r="Q18" s="442" t="s">
        <v>300</v>
      </c>
      <c r="R18" s="443"/>
      <c r="S18" s="175" t="s">
        <v>55</v>
      </c>
      <c r="T18" s="179"/>
      <c r="U18" s="175" t="s">
        <v>55</v>
      </c>
      <c r="V18" s="179"/>
      <c r="W18" s="175" t="s">
        <v>55</v>
      </c>
      <c r="X18" s="180">
        <f t="shared" si="1"/>
        <v>25</v>
      </c>
      <c r="Y18" s="175" t="s">
        <v>55</v>
      </c>
      <c r="Z18" s="179"/>
      <c r="AA18" s="175" t="s">
        <v>55</v>
      </c>
      <c r="AB18" s="180"/>
      <c r="AC18" s="175" t="s">
        <v>55</v>
      </c>
      <c r="AD18" s="179">
        <f t="shared" ref="AD18:AD35" si="8">IF(AC18="SI",30,0)</f>
        <v>30</v>
      </c>
      <c r="AE18" s="181">
        <f t="shared" ref="AE18:AE24" si="9">T18+V18+X18+Z18+AB18+AD18</f>
        <v>55</v>
      </c>
      <c r="AF18" s="314" t="str">
        <f t="shared" ref="AF18:AF35" si="10">IF(AE18="","",IF(AE18="","",IF(AE18&gt;76,"2",IF(AE18&gt;=51,"1",IF(AE18&gt;=0,"0","")))))</f>
        <v>1</v>
      </c>
      <c r="AG18" s="174" t="s">
        <v>131</v>
      </c>
      <c r="AH18" s="176" t="str">
        <f t="shared" si="2"/>
        <v>3</v>
      </c>
      <c r="AI18" s="175" t="s">
        <v>53</v>
      </c>
      <c r="AJ18" s="176" t="str">
        <f t="shared" ref="AJ18:AJ35" si="11">IF(AI18="INSIGNIFICANTE","1",IF(AI18="MENOR","2",IF(AI18="MODERADO","3",IF(AI18="MAYOR","4",IF(AI18="CATASTRÓFICO","5","")))))</f>
        <v>4</v>
      </c>
      <c r="AK18" s="177">
        <f t="shared" si="3"/>
        <v>12</v>
      </c>
      <c r="AL18" s="178" t="str">
        <f t="shared" ref="AL18:AL32" si="12">IF(AK18="","",IF(AK18&gt;=15,"RIESGO EXTREMO",IF(AK18&gt;=7,"RIESGO ALTO",IF(AK18&gt;=4,"RIESGO MODERADO",IF(AK18&gt;=1,"RIESGO BAJO","")))))</f>
        <v>RIESGO ALTO</v>
      </c>
      <c r="AM18" s="178" t="str">
        <f t="shared" ref="AM18:AM35" si="13">IF(AL18="","",IF(AL18="RIESGO EXTREMO","COMPARTIR O TRANSFERIR EL RIESGO",IF(AL18="RIESGO ALTO","EVITAR EL RIESGO",IF(AL18="RIESGO MODERADO","REDUCIR EL RIESGO",IF(AL18="RIESGO BAJO","ASUMIR","")))))</f>
        <v>EVITAR EL RIESGO</v>
      </c>
      <c r="AN18" s="199" t="s">
        <v>301</v>
      </c>
      <c r="AO18" s="201" t="s">
        <v>294</v>
      </c>
      <c r="AP18" s="351">
        <v>42734</v>
      </c>
      <c r="AQ18" s="316" t="s">
        <v>302</v>
      </c>
    </row>
    <row r="19" spans="1:43" s="311" customFormat="1" ht="72">
      <c r="A19" s="352"/>
      <c r="B19" s="312">
        <v>3</v>
      </c>
      <c r="C19" s="313" t="s">
        <v>47</v>
      </c>
      <c r="D19" s="171" t="s">
        <v>48</v>
      </c>
      <c r="E19" s="250" t="s">
        <v>49</v>
      </c>
      <c r="F19" s="185" t="s">
        <v>303</v>
      </c>
      <c r="G19" s="173" t="s">
        <v>304</v>
      </c>
      <c r="H19" s="173" t="s">
        <v>305</v>
      </c>
      <c r="I19" s="255" t="s">
        <v>72</v>
      </c>
      <c r="J19" s="244" t="str">
        <f t="shared" si="4"/>
        <v>impacto</v>
      </c>
      <c r="K19" s="174" t="s">
        <v>65</v>
      </c>
      <c r="L19" s="176" t="str">
        <f t="shared" si="0"/>
        <v>4</v>
      </c>
      <c r="M19" s="175" t="s">
        <v>53</v>
      </c>
      <c r="N19" s="176" t="str">
        <f t="shared" si="5"/>
        <v>4</v>
      </c>
      <c r="O19" s="177">
        <f t="shared" si="6"/>
        <v>16</v>
      </c>
      <c r="P19" s="178" t="str">
        <f t="shared" si="7"/>
        <v>RIESGO EXTREMO</v>
      </c>
      <c r="Q19" s="442" t="s">
        <v>306</v>
      </c>
      <c r="R19" s="443"/>
      <c r="S19" s="175" t="s">
        <v>55</v>
      </c>
      <c r="T19" s="179"/>
      <c r="U19" s="175" t="s">
        <v>55</v>
      </c>
      <c r="V19" s="179"/>
      <c r="W19" s="175" t="s">
        <v>55</v>
      </c>
      <c r="X19" s="180">
        <f t="shared" si="1"/>
        <v>25</v>
      </c>
      <c r="Y19" s="175" t="s">
        <v>55</v>
      </c>
      <c r="Z19" s="179"/>
      <c r="AA19" s="175" t="s">
        <v>55</v>
      </c>
      <c r="AB19" s="180"/>
      <c r="AC19" s="175" t="s">
        <v>55</v>
      </c>
      <c r="AD19" s="179">
        <f t="shared" si="8"/>
        <v>30</v>
      </c>
      <c r="AE19" s="181">
        <f t="shared" si="9"/>
        <v>55</v>
      </c>
      <c r="AF19" s="314" t="str">
        <f t="shared" si="10"/>
        <v>1</v>
      </c>
      <c r="AG19" s="174" t="s">
        <v>131</v>
      </c>
      <c r="AH19" s="176" t="str">
        <f t="shared" si="2"/>
        <v>3</v>
      </c>
      <c r="AI19" s="175" t="s">
        <v>53</v>
      </c>
      <c r="AJ19" s="176" t="str">
        <f t="shared" si="11"/>
        <v>4</v>
      </c>
      <c r="AK19" s="177">
        <f t="shared" si="3"/>
        <v>12</v>
      </c>
      <c r="AL19" s="178" t="str">
        <f t="shared" si="12"/>
        <v>RIESGO ALTO</v>
      </c>
      <c r="AM19" s="178" t="str">
        <f t="shared" si="13"/>
        <v>EVITAR EL RIESGO</v>
      </c>
      <c r="AN19" s="199" t="s">
        <v>307</v>
      </c>
      <c r="AO19" s="201" t="s">
        <v>294</v>
      </c>
      <c r="AP19" s="351">
        <v>42734</v>
      </c>
      <c r="AQ19" s="316" t="s">
        <v>308</v>
      </c>
    </row>
    <row r="20" spans="1:43" s="311" customFormat="1" ht="162">
      <c r="A20" s="352"/>
      <c r="B20" s="312">
        <v>4</v>
      </c>
      <c r="C20" s="313" t="s">
        <v>47</v>
      </c>
      <c r="D20" s="171" t="s">
        <v>48</v>
      </c>
      <c r="E20" s="250" t="s">
        <v>49</v>
      </c>
      <c r="F20" s="172" t="s">
        <v>309</v>
      </c>
      <c r="G20" s="173" t="s">
        <v>310</v>
      </c>
      <c r="H20" s="173" t="s">
        <v>305</v>
      </c>
      <c r="I20" s="255" t="s">
        <v>72</v>
      </c>
      <c r="J20" s="244" t="str">
        <f t="shared" si="4"/>
        <v>impacto</v>
      </c>
      <c r="K20" s="174" t="s">
        <v>131</v>
      </c>
      <c r="L20" s="176" t="str">
        <f t="shared" si="0"/>
        <v>3</v>
      </c>
      <c r="M20" s="175" t="s">
        <v>137</v>
      </c>
      <c r="N20" s="176" t="str">
        <f t="shared" si="5"/>
        <v>2</v>
      </c>
      <c r="O20" s="177">
        <f t="shared" si="6"/>
        <v>6</v>
      </c>
      <c r="P20" s="178" t="str">
        <f t="shared" si="7"/>
        <v>RIESGO MODERADO</v>
      </c>
      <c r="Q20" s="442" t="s">
        <v>311</v>
      </c>
      <c r="R20" s="443"/>
      <c r="S20" s="175" t="s">
        <v>55</v>
      </c>
      <c r="T20" s="179"/>
      <c r="U20" s="175" t="s">
        <v>55</v>
      </c>
      <c r="V20" s="179"/>
      <c r="W20" s="175" t="s">
        <v>55</v>
      </c>
      <c r="X20" s="180">
        <f t="shared" si="1"/>
        <v>25</v>
      </c>
      <c r="Y20" s="175" t="s">
        <v>55</v>
      </c>
      <c r="Z20" s="179"/>
      <c r="AA20" s="175" t="s">
        <v>55</v>
      </c>
      <c r="AB20" s="180"/>
      <c r="AC20" s="175" t="s">
        <v>55</v>
      </c>
      <c r="AD20" s="179">
        <f t="shared" si="8"/>
        <v>30</v>
      </c>
      <c r="AE20" s="181">
        <f t="shared" si="9"/>
        <v>55</v>
      </c>
      <c r="AF20" s="314" t="str">
        <f t="shared" si="10"/>
        <v>1</v>
      </c>
      <c r="AG20" s="174" t="s">
        <v>73</v>
      </c>
      <c r="AH20" s="176" t="str">
        <f t="shared" si="2"/>
        <v>2</v>
      </c>
      <c r="AI20" s="175" t="s">
        <v>137</v>
      </c>
      <c r="AJ20" s="176" t="str">
        <f t="shared" si="11"/>
        <v>2</v>
      </c>
      <c r="AK20" s="177">
        <f t="shared" si="3"/>
        <v>4</v>
      </c>
      <c r="AL20" s="178" t="str">
        <f t="shared" si="12"/>
        <v>RIESGO MODERADO</v>
      </c>
      <c r="AM20" s="178" t="str">
        <f t="shared" si="13"/>
        <v>REDUCIR EL RIESGO</v>
      </c>
      <c r="AN20" s="199" t="s">
        <v>312</v>
      </c>
      <c r="AO20" s="201" t="s">
        <v>294</v>
      </c>
      <c r="AP20" s="351">
        <v>42734</v>
      </c>
      <c r="AQ20" s="316" t="s">
        <v>313</v>
      </c>
    </row>
    <row r="21" spans="1:43" s="311" customFormat="1" ht="90">
      <c r="A21" s="352"/>
      <c r="B21" s="312">
        <v>5</v>
      </c>
      <c r="C21" s="313" t="s">
        <v>47</v>
      </c>
      <c r="D21" s="171" t="s">
        <v>48</v>
      </c>
      <c r="E21" s="250" t="s">
        <v>49</v>
      </c>
      <c r="F21" s="172" t="s">
        <v>314</v>
      </c>
      <c r="G21" s="173" t="s">
        <v>315</v>
      </c>
      <c r="H21" s="173" t="s">
        <v>316</v>
      </c>
      <c r="I21" s="255" t="s">
        <v>124</v>
      </c>
      <c r="J21" s="244" t="str">
        <f t="shared" si="4"/>
        <v>impacto</v>
      </c>
      <c r="K21" s="174" t="s">
        <v>73</v>
      </c>
      <c r="L21" s="176" t="str">
        <f t="shared" si="0"/>
        <v>2</v>
      </c>
      <c r="M21" s="175" t="s">
        <v>53</v>
      </c>
      <c r="N21" s="176" t="str">
        <f t="shared" si="5"/>
        <v>4</v>
      </c>
      <c r="O21" s="177">
        <f t="shared" si="6"/>
        <v>8</v>
      </c>
      <c r="P21" s="178" t="str">
        <f t="shared" si="7"/>
        <v>RIESGO ALTO</v>
      </c>
      <c r="Q21" s="442" t="s">
        <v>317</v>
      </c>
      <c r="R21" s="443"/>
      <c r="S21" s="175" t="s">
        <v>55</v>
      </c>
      <c r="T21" s="179">
        <f t="shared" ref="T21:T35" si="14">IF(S21="SI",15,0)</f>
        <v>15</v>
      </c>
      <c r="U21" s="175" t="s">
        <v>55</v>
      </c>
      <c r="V21" s="179">
        <f t="shared" ref="V21:V35" si="15">IF(U21="SI",5,0)</f>
        <v>5</v>
      </c>
      <c r="W21" s="175" t="s">
        <v>55</v>
      </c>
      <c r="X21" s="180">
        <f t="shared" si="1"/>
        <v>25</v>
      </c>
      <c r="Y21" s="175" t="s">
        <v>56</v>
      </c>
      <c r="Z21" s="179">
        <f t="shared" ref="Z21:Z35" si="16">IF(Y21="SI",15,0)</f>
        <v>0</v>
      </c>
      <c r="AA21" s="175" t="s">
        <v>55</v>
      </c>
      <c r="AB21" s="180">
        <f t="shared" ref="AB21:AB35" si="17">IF(AA21="SI",10,0)</f>
        <v>10</v>
      </c>
      <c r="AC21" s="175" t="s">
        <v>55</v>
      </c>
      <c r="AD21" s="179">
        <f t="shared" si="8"/>
        <v>30</v>
      </c>
      <c r="AE21" s="181">
        <f t="shared" si="9"/>
        <v>85</v>
      </c>
      <c r="AF21" s="314" t="str">
        <f t="shared" si="10"/>
        <v>2</v>
      </c>
      <c r="AG21" s="174" t="s">
        <v>74</v>
      </c>
      <c r="AH21" s="176" t="str">
        <f t="shared" ref="AH21:AH35" si="18">IF(AG21="RARO","1",IF(AG21="IMPROBABLE","2",IF(AG21="POSIBLE","3",IF(AG21="PROBABLE","4",IF(AG21="CASI CIERTA","5","")))))</f>
        <v>1</v>
      </c>
      <c r="AI21" s="175" t="s">
        <v>53</v>
      </c>
      <c r="AJ21" s="176" t="str">
        <f t="shared" si="11"/>
        <v>4</v>
      </c>
      <c r="AK21" s="177">
        <f t="shared" si="3"/>
        <v>4</v>
      </c>
      <c r="AL21" s="178" t="str">
        <f t="shared" si="12"/>
        <v>RIESGO MODERADO</v>
      </c>
      <c r="AM21" s="178" t="str">
        <f t="shared" si="13"/>
        <v>REDUCIR EL RIESGO</v>
      </c>
      <c r="AN21" s="199" t="s">
        <v>318</v>
      </c>
      <c r="AO21" s="201" t="s">
        <v>294</v>
      </c>
      <c r="AP21" s="351">
        <v>42734</v>
      </c>
      <c r="AQ21" s="316" t="s">
        <v>319</v>
      </c>
    </row>
    <row r="22" spans="1:43" s="311" customFormat="1" ht="72">
      <c r="A22" s="352"/>
      <c r="B22" s="312">
        <v>6</v>
      </c>
      <c r="C22" s="313" t="s">
        <v>100</v>
      </c>
      <c r="D22" s="171" t="s">
        <v>105</v>
      </c>
      <c r="E22" s="250" t="s">
        <v>320</v>
      </c>
      <c r="F22" s="172" t="s">
        <v>321</v>
      </c>
      <c r="G22" s="173" t="s">
        <v>322</v>
      </c>
      <c r="H22" s="173" t="s">
        <v>323</v>
      </c>
      <c r="I22" s="255" t="s">
        <v>116</v>
      </c>
      <c r="J22" s="244" t="str">
        <f t="shared" si="4"/>
        <v>impacto</v>
      </c>
      <c r="K22" s="174" t="s">
        <v>131</v>
      </c>
      <c r="L22" s="176" t="str">
        <f t="shared" si="0"/>
        <v>3</v>
      </c>
      <c r="M22" s="175" t="s">
        <v>53</v>
      </c>
      <c r="N22" s="176" t="str">
        <f t="shared" si="5"/>
        <v>4</v>
      </c>
      <c r="O22" s="177">
        <f t="shared" si="6"/>
        <v>12</v>
      </c>
      <c r="P22" s="178" t="str">
        <f t="shared" si="7"/>
        <v>RIESGO ALTO</v>
      </c>
      <c r="Q22" s="442" t="s">
        <v>324</v>
      </c>
      <c r="R22" s="443"/>
      <c r="S22" s="175" t="s">
        <v>55</v>
      </c>
      <c r="T22" s="179">
        <f t="shared" si="14"/>
        <v>15</v>
      </c>
      <c r="U22" s="175" t="s">
        <v>55</v>
      </c>
      <c r="V22" s="179">
        <f t="shared" si="15"/>
        <v>5</v>
      </c>
      <c r="W22" s="175" t="s">
        <v>55</v>
      </c>
      <c r="X22" s="180">
        <f t="shared" si="1"/>
        <v>25</v>
      </c>
      <c r="Y22" s="175"/>
      <c r="Z22" s="179">
        <f t="shared" si="16"/>
        <v>0</v>
      </c>
      <c r="AA22" s="175" t="s">
        <v>56</v>
      </c>
      <c r="AB22" s="180">
        <f t="shared" si="17"/>
        <v>0</v>
      </c>
      <c r="AC22" s="175" t="s">
        <v>56</v>
      </c>
      <c r="AD22" s="179">
        <f t="shared" si="8"/>
        <v>0</v>
      </c>
      <c r="AE22" s="181">
        <f t="shared" si="9"/>
        <v>45</v>
      </c>
      <c r="AF22" s="314" t="str">
        <f t="shared" si="10"/>
        <v>0</v>
      </c>
      <c r="AG22" s="174" t="s">
        <v>131</v>
      </c>
      <c r="AH22" s="176" t="str">
        <f t="shared" si="18"/>
        <v>3</v>
      </c>
      <c r="AI22" s="175" t="s">
        <v>53</v>
      </c>
      <c r="AJ22" s="176" t="str">
        <f t="shared" si="11"/>
        <v>4</v>
      </c>
      <c r="AK22" s="177">
        <f t="shared" si="3"/>
        <v>12</v>
      </c>
      <c r="AL22" s="178" t="str">
        <f t="shared" si="12"/>
        <v>RIESGO ALTO</v>
      </c>
      <c r="AM22" s="178" t="str">
        <f t="shared" si="13"/>
        <v>EVITAR EL RIESGO</v>
      </c>
      <c r="AN22" s="199" t="s">
        <v>325</v>
      </c>
      <c r="AO22" s="201" t="s">
        <v>294</v>
      </c>
      <c r="AP22" s="351">
        <v>42734</v>
      </c>
      <c r="AQ22" s="316" t="s">
        <v>326</v>
      </c>
    </row>
    <row r="23" spans="1:43" s="311" customFormat="1" ht="36">
      <c r="A23" s="352"/>
      <c r="B23" s="312">
        <v>7</v>
      </c>
      <c r="C23" s="313" t="s">
        <v>100</v>
      </c>
      <c r="D23" s="171" t="s">
        <v>111</v>
      </c>
      <c r="E23" s="250" t="s">
        <v>327</v>
      </c>
      <c r="F23" s="172" t="s">
        <v>328</v>
      </c>
      <c r="G23" s="173" t="s">
        <v>329</v>
      </c>
      <c r="H23" s="173" t="s">
        <v>330</v>
      </c>
      <c r="I23" s="255" t="s">
        <v>51</v>
      </c>
      <c r="J23" s="244" t="str">
        <f t="shared" si="4"/>
        <v>impacto</v>
      </c>
      <c r="K23" s="174" t="s">
        <v>65</v>
      </c>
      <c r="L23" s="176" t="str">
        <f t="shared" si="0"/>
        <v>4</v>
      </c>
      <c r="M23" s="175" t="s">
        <v>137</v>
      </c>
      <c r="N23" s="176" t="str">
        <f t="shared" si="5"/>
        <v>2</v>
      </c>
      <c r="O23" s="177">
        <f t="shared" si="6"/>
        <v>8</v>
      </c>
      <c r="P23" s="178" t="str">
        <f t="shared" si="7"/>
        <v>RIESGO ALTO</v>
      </c>
      <c r="Q23" s="442" t="s">
        <v>331</v>
      </c>
      <c r="R23" s="443"/>
      <c r="S23" s="175" t="s">
        <v>56</v>
      </c>
      <c r="T23" s="179">
        <f t="shared" si="14"/>
        <v>0</v>
      </c>
      <c r="U23" s="175" t="s">
        <v>56</v>
      </c>
      <c r="V23" s="179">
        <f t="shared" si="15"/>
        <v>0</v>
      </c>
      <c r="W23" s="175" t="s">
        <v>56</v>
      </c>
      <c r="X23" s="180">
        <f t="shared" si="1"/>
        <v>0</v>
      </c>
      <c r="Y23" s="175" t="s">
        <v>56</v>
      </c>
      <c r="Z23" s="179">
        <f t="shared" si="16"/>
        <v>0</v>
      </c>
      <c r="AA23" s="175" t="s">
        <v>55</v>
      </c>
      <c r="AB23" s="180">
        <f t="shared" si="17"/>
        <v>10</v>
      </c>
      <c r="AC23" s="175" t="s">
        <v>56</v>
      </c>
      <c r="AD23" s="179">
        <f t="shared" si="8"/>
        <v>0</v>
      </c>
      <c r="AE23" s="181">
        <f t="shared" si="9"/>
        <v>10</v>
      </c>
      <c r="AF23" s="314" t="str">
        <f t="shared" si="10"/>
        <v>0</v>
      </c>
      <c r="AG23" s="174" t="s">
        <v>65</v>
      </c>
      <c r="AH23" s="176" t="str">
        <f t="shared" si="18"/>
        <v>4</v>
      </c>
      <c r="AI23" s="175" t="s">
        <v>137</v>
      </c>
      <c r="AJ23" s="176" t="str">
        <f t="shared" si="11"/>
        <v>2</v>
      </c>
      <c r="AK23" s="177">
        <f t="shared" si="3"/>
        <v>8</v>
      </c>
      <c r="AL23" s="178" t="str">
        <f t="shared" si="12"/>
        <v>RIESGO ALTO</v>
      </c>
      <c r="AM23" s="178" t="str">
        <f t="shared" si="13"/>
        <v>EVITAR EL RIESGO</v>
      </c>
      <c r="AN23" s="284"/>
      <c r="AO23" s="178"/>
      <c r="AP23" s="353"/>
      <c r="AQ23" s="354"/>
    </row>
    <row r="24" spans="1:43" s="311" customFormat="1" ht="54.75" thickBot="1">
      <c r="A24" s="355"/>
      <c r="B24" s="342">
        <v>8</v>
      </c>
      <c r="C24" s="343" t="s">
        <v>100</v>
      </c>
      <c r="D24" s="207" t="s">
        <v>111</v>
      </c>
      <c r="E24" s="252" t="s">
        <v>327</v>
      </c>
      <c r="F24" s="208" t="s">
        <v>332</v>
      </c>
      <c r="G24" s="209" t="s">
        <v>333</v>
      </c>
      <c r="H24" s="209" t="s">
        <v>334</v>
      </c>
      <c r="I24" s="256" t="s">
        <v>51</v>
      </c>
      <c r="J24" s="245" t="str">
        <f t="shared" si="4"/>
        <v>impacto</v>
      </c>
      <c r="K24" s="210" t="s">
        <v>65</v>
      </c>
      <c r="L24" s="212" t="str">
        <f t="shared" si="0"/>
        <v>4</v>
      </c>
      <c r="M24" s="211" t="s">
        <v>83</v>
      </c>
      <c r="N24" s="212" t="str">
        <f t="shared" si="5"/>
        <v>3</v>
      </c>
      <c r="O24" s="213">
        <f t="shared" si="6"/>
        <v>12</v>
      </c>
      <c r="P24" s="214" t="str">
        <f t="shared" si="7"/>
        <v>RIESGO ALTO</v>
      </c>
      <c r="Q24" s="444" t="s">
        <v>331</v>
      </c>
      <c r="R24" s="445"/>
      <c r="S24" s="211" t="s">
        <v>56</v>
      </c>
      <c r="T24" s="215">
        <f t="shared" si="14"/>
        <v>0</v>
      </c>
      <c r="U24" s="211" t="s">
        <v>55</v>
      </c>
      <c r="V24" s="215">
        <f t="shared" si="15"/>
        <v>5</v>
      </c>
      <c r="W24" s="211" t="s">
        <v>55</v>
      </c>
      <c r="X24" s="180">
        <f t="shared" si="1"/>
        <v>25</v>
      </c>
      <c r="Y24" s="211" t="s">
        <v>55</v>
      </c>
      <c r="Z24" s="215">
        <f t="shared" si="16"/>
        <v>15</v>
      </c>
      <c r="AA24" s="211" t="s">
        <v>55</v>
      </c>
      <c r="AB24" s="216">
        <f t="shared" si="17"/>
        <v>10</v>
      </c>
      <c r="AC24" s="211" t="s">
        <v>55</v>
      </c>
      <c r="AD24" s="215">
        <f t="shared" si="8"/>
        <v>30</v>
      </c>
      <c r="AE24" s="217">
        <f t="shared" si="9"/>
        <v>85</v>
      </c>
      <c r="AF24" s="356" t="str">
        <f t="shared" si="10"/>
        <v>2</v>
      </c>
      <c r="AG24" s="210" t="s">
        <v>74</v>
      </c>
      <c r="AH24" s="212" t="str">
        <f t="shared" si="18"/>
        <v>1</v>
      </c>
      <c r="AI24" s="211" t="s">
        <v>83</v>
      </c>
      <c r="AJ24" s="212" t="str">
        <f t="shared" si="11"/>
        <v>3</v>
      </c>
      <c r="AK24" s="213">
        <f t="shared" si="3"/>
        <v>3</v>
      </c>
      <c r="AL24" s="214" t="str">
        <f t="shared" si="12"/>
        <v>RIESGO BAJO</v>
      </c>
      <c r="AM24" s="214" t="str">
        <f t="shared" si="13"/>
        <v>ASUMIR</v>
      </c>
      <c r="AN24" s="262" t="s">
        <v>335</v>
      </c>
      <c r="AO24" s="357" t="s">
        <v>294</v>
      </c>
      <c r="AP24" s="358">
        <v>42734</v>
      </c>
      <c r="AQ24" s="359" t="s">
        <v>336</v>
      </c>
    </row>
    <row r="25" spans="1:43" s="19" customFormat="1" ht="36.75" hidden="1" customHeight="1">
      <c r="B25" s="112">
        <v>10</v>
      </c>
      <c r="C25" s="113"/>
      <c r="D25" s="114"/>
      <c r="E25" s="115"/>
      <c r="F25" s="116"/>
      <c r="G25" s="111"/>
      <c r="H25" s="111"/>
      <c r="I25" s="117"/>
      <c r="J25" s="118" t="str">
        <f t="shared" si="4"/>
        <v>impacto</v>
      </c>
      <c r="K25" s="119"/>
      <c r="L25" s="120" t="str">
        <f t="shared" si="0"/>
        <v/>
      </c>
      <c r="M25" s="121"/>
      <c r="N25" s="120" t="str">
        <f t="shared" si="5"/>
        <v/>
      </c>
      <c r="O25" s="122"/>
      <c r="P25" s="123"/>
      <c r="Q25" s="549"/>
      <c r="R25" s="550"/>
      <c r="S25" s="121"/>
      <c r="T25" s="124">
        <f t="shared" si="14"/>
        <v>0</v>
      </c>
      <c r="U25" s="121"/>
      <c r="V25" s="124">
        <f t="shared" si="15"/>
        <v>0</v>
      </c>
      <c r="W25" s="121"/>
      <c r="X25" s="125">
        <f t="shared" ref="X25:X35" si="19">IF(W25="SI",15,0)</f>
        <v>0</v>
      </c>
      <c r="Y25" s="121"/>
      <c r="Z25" s="124">
        <f t="shared" si="16"/>
        <v>0</v>
      </c>
      <c r="AA25" s="121"/>
      <c r="AB25" s="125">
        <f t="shared" si="17"/>
        <v>0</v>
      </c>
      <c r="AC25" s="121"/>
      <c r="AD25" s="124">
        <f t="shared" si="8"/>
        <v>0</v>
      </c>
      <c r="AE25" s="126" t="e">
        <f>T25+V25+X25+#REF!+Z25+AB25+AD25</f>
        <v>#REF!</v>
      </c>
      <c r="AF25" s="127" t="e">
        <f t="shared" si="10"/>
        <v>#REF!</v>
      </c>
      <c r="AG25" s="119"/>
      <c r="AH25" s="120" t="str">
        <f t="shared" si="18"/>
        <v/>
      </c>
      <c r="AI25" s="121"/>
      <c r="AJ25" s="120" t="str">
        <f t="shared" si="11"/>
        <v/>
      </c>
      <c r="AK25" s="122"/>
      <c r="AL25" s="123"/>
      <c r="AM25" s="123" t="str">
        <f t="shared" si="13"/>
        <v/>
      </c>
      <c r="AN25" s="128"/>
      <c r="AO25" s="122"/>
      <c r="AP25" s="59"/>
      <c r="AQ25" s="129"/>
    </row>
    <row r="26" spans="1:43" s="19" customFormat="1" ht="36.75" hidden="1" customHeight="1">
      <c r="B26" s="41">
        <v>11</v>
      </c>
      <c r="C26" s="42"/>
      <c r="D26" s="43"/>
      <c r="E26" s="44"/>
      <c r="F26" s="45"/>
      <c r="G26" s="62"/>
      <c r="H26" s="62"/>
      <c r="I26" s="46"/>
      <c r="J26" s="47" t="str">
        <f t="shared" si="4"/>
        <v>impacto</v>
      </c>
      <c r="K26" s="48"/>
      <c r="L26" s="49" t="str">
        <f t="shared" si="0"/>
        <v/>
      </c>
      <c r="M26" s="50"/>
      <c r="N26" s="49" t="str">
        <f t="shared" si="5"/>
        <v/>
      </c>
      <c r="O26" s="51"/>
      <c r="P26" s="52"/>
      <c r="Q26" s="537"/>
      <c r="R26" s="538"/>
      <c r="S26" s="50"/>
      <c r="T26" s="53">
        <f t="shared" si="14"/>
        <v>0</v>
      </c>
      <c r="U26" s="50"/>
      <c r="V26" s="53">
        <f t="shared" si="15"/>
        <v>0</v>
      </c>
      <c r="W26" s="50"/>
      <c r="X26" s="54">
        <f t="shared" si="19"/>
        <v>0</v>
      </c>
      <c r="Y26" s="50"/>
      <c r="Z26" s="53">
        <f t="shared" si="16"/>
        <v>0</v>
      </c>
      <c r="AA26" s="50"/>
      <c r="AB26" s="54">
        <f t="shared" si="17"/>
        <v>0</v>
      </c>
      <c r="AC26" s="50"/>
      <c r="AD26" s="53">
        <f t="shared" si="8"/>
        <v>0</v>
      </c>
      <c r="AE26" s="55" t="e">
        <f>T26+V26+X26+#REF!+Z26+AB26+AD26</f>
        <v>#REF!</v>
      </c>
      <c r="AF26" s="56" t="e">
        <f t="shared" si="10"/>
        <v>#REF!</v>
      </c>
      <c r="AG26" s="48"/>
      <c r="AH26" s="49" t="str">
        <f t="shared" si="18"/>
        <v/>
      </c>
      <c r="AI26" s="50"/>
      <c r="AJ26" s="49" t="str">
        <f t="shared" si="11"/>
        <v/>
      </c>
      <c r="AK26" s="51"/>
      <c r="AL26" s="52"/>
      <c r="AM26" s="52" t="str">
        <f t="shared" si="13"/>
        <v/>
      </c>
      <c r="AN26" s="68"/>
      <c r="AO26" s="51"/>
      <c r="AP26" s="64"/>
      <c r="AQ26" s="69"/>
    </row>
    <row r="27" spans="1:43" s="19" customFormat="1" ht="36.75" hidden="1" customHeight="1">
      <c r="B27" s="41">
        <v>12</v>
      </c>
      <c r="C27" s="42"/>
      <c r="D27" s="43"/>
      <c r="E27" s="44"/>
      <c r="F27" s="45"/>
      <c r="G27" s="62"/>
      <c r="H27" s="62"/>
      <c r="I27" s="46"/>
      <c r="J27" s="47" t="str">
        <f t="shared" si="4"/>
        <v>impacto</v>
      </c>
      <c r="K27" s="48"/>
      <c r="L27" s="49" t="str">
        <f>IF(K27="RARO","1",IF(K27="IMPROBABLE","2",IF(K27="POSIBLE","3",IF(K27="PROBABLE","4",IF(K27="CASI CIERTA","5","")))))</f>
        <v/>
      </c>
      <c r="M27" s="50"/>
      <c r="N27" s="49" t="str">
        <f>IF(M27="INSIGNIFICANTE","1",IF(M27="MENOR","2",IF(M27="MODERADO","3",IF(M27="MAYOR","4",IF(M27="CATASTRÓFICO","5","")))))</f>
        <v/>
      </c>
      <c r="O27" s="51" t="str">
        <f>IF(L27="","",L27*N27)</f>
        <v/>
      </c>
      <c r="P27" s="52" t="str">
        <f>IF(O27="","",IF(O27&gt;=15,"RIESGO EXTREMO",IF(O27&gt;=7,"RIESGO ALTO",IF(O27&gt;=4,"RIESGO MODERADO",IF(O27&gt;=1,"RIESGO BAJO","")))))</f>
        <v/>
      </c>
      <c r="Q27" s="537"/>
      <c r="R27" s="538"/>
      <c r="S27" s="50"/>
      <c r="T27" s="53">
        <f t="shared" si="14"/>
        <v>0</v>
      </c>
      <c r="U27" s="50"/>
      <c r="V27" s="53">
        <f t="shared" si="15"/>
        <v>0</v>
      </c>
      <c r="W27" s="50"/>
      <c r="X27" s="54">
        <f t="shared" si="19"/>
        <v>0</v>
      </c>
      <c r="Y27" s="50"/>
      <c r="Z27" s="53">
        <f t="shared" si="16"/>
        <v>0</v>
      </c>
      <c r="AA27" s="50"/>
      <c r="AB27" s="54">
        <f t="shared" si="17"/>
        <v>0</v>
      </c>
      <c r="AC27" s="50"/>
      <c r="AD27" s="53">
        <f t="shared" si="8"/>
        <v>0</v>
      </c>
      <c r="AE27" s="55" t="e">
        <f>T27+V27+X27+#REF!+Z27+AB27+AD27</f>
        <v>#REF!</v>
      </c>
      <c r="AF27" s="56" t="e">
        <f t="shared" si="10"/>
        <v>#REF!</v>
      </c>
      <c r="AG27" s="48"/>
      <c r="AH27" s="49" t="str">
        <f t="shared" si="18"/>
        <v/>
      </c>
      <c r="AI27" s="50"/>
      <c r="AJ27" s="49" t="str">
        <f t="shared" si="11"/>
        <v/>
      </c>
      <c r="AK27" s="51" t="str">
        <f>IF(AH27="","",AH27*AJ27)</f>
        <v/>
      </c>
      <c r="AL27" s="52" t="str">
        <f>IF(AK27="","",IF(AK27&gt;=15,"RIESGO EXTREMO",IF(AK27&gt;=7,"RIESGO ALTO",IF(AK27&gt;=4,"RIESGO MODERADO",IF(AK27&gt;=1,"RIESGO BAJO","")))))</f>
        <v/>
      </c>
      <c r="AM27" s="52" t="str">
        <f>IF(AL27="","",IF(AL27="RIESGO EXTREMO","COMPARTIR O TRANSFERIR EL RIESGO",IF(AL27="RIESGO ALTO","EVITAR EL RIESGO",IF(AL27="RIESGO MODERADO","REDUCIR EL RIESGO",IF(AL27="RIESGO BAJO","ASUMIR","")))))</f>
        <v/>
      </c>
      <c r="AN27" s="68"/>
      <c r="AO27" s="51"/>
      <c r="AP27" s="64"/>
      <c r="AQ27" s="69"/>
    </row>
    <row r="28" spans="1:43" s="19" customFormat="1" ht="36.75" hidden="1" customHeight="1">
      <c r="B28" s="41">
        <v>13</v>
      </c>
      <c r="C28" s="42"/>
      <c r="D28" s="43"/>
      <c r="E28" s="44"/>
      <c r="F28" s="45"/>
      <c r="G28" s="62"/>
      <c r="H28" s="62"/>
      <c r="I28" s="46"/>
      <c r="J28" s="47" t="str">
        <f t="shared" si="4"/>
        <v>impacto</v>
      </c>
      <c r="K28" s="48"/>
      <c r="L28" s="49" t="str">
        <f>IF(K28="RARO","1",IF(K28="IMPROBABLE","2",IF(K28="POSIBLE","3",IF(K28="PROBABLE","4",IF(K28="CASI CIERTA","5","")))))</f>
        <v/>
      </c>
      <c r="M28" s="50"/>
      <c r="N28" s="49" t="str">
        <f>IF(M28="INSIGNIFICANTE","1",IF(M28="MENOR","2",IF(M28="MODERADO","3",IF(M28="MAYOR","4",IF(M28="CATASTRÓFICO","5","")))))</f>
        <v/>
      </c>
      <c r="O28" s="51" t="str">
        <f>IF(L28="","",L28*N28)</f>
        <v/>
      </c>
      <c r="P28" s="52" t="str">
        <f>IF(O28="","",IF(O28&gt;=15,"RIESGO EXTREMO",IF(O28&gt;=7,"RIESGO ALTO",IF(O28&gt;=4,"RIESGO MODERADO",IF(O28&gt;=1,"RIESGO BAJO","")))))</f>
        <v/>
      </c>
      <c r="Q28" s="537"/>
      <c r="R28" s="538"/>
      <c r="S28" s="50"/>
      <c r="T28" s="53">
        <f t="shared" si="14"/>
        <v>0</v>
      </c>
      <c r="U28" s="50"/>
      <c r="V28" s="53">
        <f t="shared" si="15"/>
        <v>0</v>
      </c>
      <c r="W28" s="50"/>
      <c r="X28" s="54">
        <f t="shared" si="19"/>
        <v>0</v>
      </c>
      <c r="Y28" s="50"/>
      <c r="Z28" s="53">
        <f t="shared" si="16"/>
        <v>0</v>
      </c>
      <c r="AA28" s="50"/>
      <c r="AB28" s="54">
        <f t="shared" si="17"/>
        <v>0</v>
      </c>
      <c r="AC28" s="50"/>
      <c r="AD28" s="53">
        <f t="shared" si="8"/>
        <v>0</v>
      </c>
      <c r="AE28" s="55" t="e">
        <f>T28+V28+X28+#REF!+Z28+AB28+AD28</f>
        <v>#REF!</v>
      </c>
      <c r="AF28" s="56" t="e">
        <f t="shared" si="10"/>
        <v>#REF!</v>
      </c>
      <c r="AG28" s="48"/>
      <c r="AH28" s="49" t="str">
        <f t="shared" si="18"/>
        <v/>
      </c>
      <c r="AI28" s="50"/>
      <c r="AJ28" s="49" t="str">
        <f t="shared" si="11"/>
        <v/>
      </c>
      <c r="AK28" s="51" t="str">
        <f>IF(AH28="","",AH28*AJ28)</f>
        <v/>
      </c>
      <c r="AL28" s="52" t="str">
        <f>IF(AK28="","",IF(AK28&gt;=15,"RIESGO EXTREMO",IF(AK28&gt;=7,"RIESGO ALTO",IF(AK28&gt;=4,"RIESGO MODERADO",IF(AK28&gt;=1,"RIESGO BAJO","")))))</f>
        <v/>
      </c>
      <c r="AM28" s="52" t="str">
        <f>IF(AL28="","",IF(AL28="RIESGO EXTREMO","COMPARTIR O TRANSFERIR EL RIESGO",IF(AL28="RIESGO ALTO","EVITAR EL RIESGO",IF(AL28="RIESGO MODERADO","REDUCIR EL RIESGO",IF(AL28="RIESGO BAJO","ASUMIR","")))))</f>
        <v/>
      </c>
      <c r="AN28" s="68"/>
      <c r="AO28" s="51"/>
      <c r="AP28" s="64"/>
      <c r="AQ28" s="69"/>
    </row>
    <row r="29" spans="1:43" s="19" customFormat="1" ht="36.75" hidden="1" customHeight="1">
      <c r="B29" s="41">
        <v>14</v>
      </c>
      <c r="C29" s="42"/>
      <c r="D29" s="43"/>
      <c r="E29" s="44"/>
      <c r="F29" s="45"/>
      <c r="G29" s="62"/>
      <c r="H29" s="62"/>
      <c r="I29" s="46"/>
      <c r="J29" s="47" t="str">
        <f t="shared" si="4"/>
        <v>impacto</v>
      </c>
      <c r="K29" s="48"/>
      <c r="L29" s="49" t="str">
        <f>IF(K29="RARO","1",IF(K29="IMPROBABLE","2",IF(K29="POSIBLE","3",IF(K29="PROBABLE","4",IF(K29="CASI CIERTA","5","")))))</f>
        <v/>
      </c>
      <c r="M29" s="50"/>
      <c r="N29" s="49" t="str">
        <f>IF(M29="INSIGNIFICANTE","1",IF(M29="MENOR","2",IF(M29="MODERADO","3",IF(M29="MAYOR","4",IF(M29="CATASTRÓFICO","5","")))))</f>
        <v/>
      </c>
      <c r="O29" s="51"/>
      <c r="P29" s="52"/>
      <c r="Q29" s="537"/>
      <c r="R29" s="538"/>
      <c r="S29" s="50"/>
      <c r="T29" s="53">
        <f t="shared" si="14"/>
        <v>0</v>
      </c>
      <c r="U29" s="50"/>
      <c r="V29" s="53">
        <f t="shared" si="15"/>
        <v>0</v>
      </c>
      <c r="W29" s="50"/>
      <c r="X29" s="54">
        <f t="shared" si="19"/>
        <v>0</v>
      </c>
      <c r="Y29" s="50"/>
      <c r="Z29" s="53">
        <f t="shared" si="16"/>
        <v>0</v>
      </c>
      <c r="AA29" s="50"/>
      <c r="AB29" s="54">
        <f t="shared" si="17"/>
        <v>0</v>
      </c>
      <c r="AC29" s="50"/>
      <c r="AD29" s="53">
        <f t="shared" si="8"/>
        <v>0</v>
      </c>
      <c r="AE29" s="55" t="e">
        <f>T29+V29+X29+#REF!+Z29+AB29+AD29</f>
        <v>#REF!</v>
      </c>
      <c r="AF29" s="56" t="e">
        <f t="shared" si="10"/>
        <v>#REF!</v>
      </c>
      <c r="AG29" s="48"/>
      <c r="AH29" s="49" t="str">
        <f t="shared" si="18"/>
        <v/>
      </c>
      <c r="AI29" s="50"/>
      <c r="AJ29" s="49" t="str">
        <f t="shared" si="11"/>
        <v/>
      </c>
      <c r="AK29" s="51"/>
      <c r="AL29" s="52"/>
      <c r="AM29" s="52" t="str">
        <f>IF(AL29="","",IF(AL29="RIESGO EXTREMO","COMPARTIR O TRANSFERIR EL RIESGO",IF(AL29="RIESGO ALTO","EVITAR EL RIESGO",IF(AL29="RIESGO MODERADO","REDUCIR EL RIESGO",IF(AL29="RIESGO BAJO","ASUMIR","")))))</f>
        <v/>
      </c>
      <c r="AN29" s="68"/>
      <c r="AO29" s="51"/>
      <c r="AP29" s="64"/>
      <c r="AQ29" s="69"/>
    </row>
    <row r="30" spans="1:43" s="19" customFormat="1" ht="36.75" hidden="1" customHeight="1">
      <c r="B30" s="41">
        <v>15</v>
      </c>
      <c r="C30" s="42"/>
      <c r="D30" s="43"/>
      <c r="E30" s="44"/>
      <c r="F30" s="45"/>
      <c r="G30" s="62"/>
      <c r="H30" s="62"/>
      <c r="I30" s="46"/>
      <c r="J30" s="47" t="str">
        <f t="shared" si="4"/>
        <v>impacto</v>
      </c>
      <c r="K30" s="48"/>
      <c r="L30" s="49" t="str">
        <f>IF(K30="RARO","1",IF(K30="IMPROBABLE","2",IF(K30="POSIBLE","3",IF(K30="PROBABLE","4",IF(K30="CASI CIERTA","5","")))))</f>
        <v/>
      </c>
      <c r="M30" s="50"/>
      <c r="N30" s="49" t="str">
        <f>IF(M30="INSIGNIFICANTE","1",IF(M30="MENOR","2",IF(M30="MODERADO","3",IF(M30="MAYOR","4",IF(M30="CATASTRÓFICO","5","")))))</f>
        <v/>
      </c>
      <c r="O30" s="51"/>
      <c r="P30" s="52"/>
      <c r="Q30" s="537"/>
      <c r="R30" s="538"/>
      <c r="S30" s="50"/>
      <c r="T30" s="53">
        <f t="shared" si="14"/>
        <v>0</v>
      </c>
      <c r="U30" s="50"/>
      <c r="V30" s="53">
        <f t="shared" si="15"/>
        <v>0</v>
      </c>
      <c r="W30" s="50"/>
      <c r="X30" s="54">
        <f t="shared" si="19"/>
        <v>0</v>
      </c>
      <c r="Y30" s="50"/>
      <c r="Z30" s="53">
        <f t="shared" si="16"/>
        <v>0</v>
      </c>
      <c r="AA30" s="50"/>
      <c r="AB30" s="54">
        <f t="shared" si="17"/>
        <v>0</v>
      </c>
      <c r="AC30" s="50"/>
      <c r="AD30" s="53">
        <f t="shared" si="8"/>
        <v>0</v>
      </c>
      <c r="AE30" s="55" t="e">
        <f>T30+V30+X30+#REF!+Z30+AB30+AD30</f>
        <v>#REF!</v>
      </c>
      <c r="AF30" s="56" t="e">
        <f t="shared" si="10"/>
        <v>#REF!</v>
      </c>
      <c r="AG30" s="48"/>
      <c r="AH30" s="49" t="str">
        <f t="shared" si="18"/>
        <v/>
      </c>
      <c r="AI30" s="50"/>
      <c r="AJ30" s="49" t="str">
        <f t="shared" si="11"/>
        <v/>
      </c>
      <c r="AK30" s="51"/>
      <c r="AL30" s="52"/>
      <c r="AM30" s="52" t="str">
        <f>IF(AL30="","",IF(AL30="RIESGO EXTREMO","COMPARTIR O TRANSFERIR EL RIESGO",IF(AL30="RIESGO ALTO","EVITAR EL RIESGO",IF(AL30="RIESGO MODERADO","REDUCIR EL RIESGO",IF(AL30="RIESGO BAJO","ASUMIR","")))))</f>
        <v/>
      </c>
      <c r="AN30" s="68"/>
      <c r="AO30" s="51"/>
      <c r="AP30" s="64"/>
      <c r="AQ30" s="69"/>
    </row>
    <row r="31" spans="1:43" s="19" customFormat="1" ht="36.75" hidden="1" customHeight="1">
      <c r="B31" s="41">
        <v>16</v>
      </c>
      <c r="C31" s="42"/>
      <c r="D31" s="43"/>
      <c r="E31" s="44"/>
      <c r="F31" s="45"/>
      <c r="G31" s="62"/>
      <c r="H31" s="62"/>
      <c r="I31" s="46"/>
      <c r="J31" s="47" t="str">
        <f t="shared" si="4"/>
        <v>impacto</v>
      </c>
      <c r="K31" s="48"/>
      <c r="L31" s="49" t="str">
        <f t="shared" si="0"/>
        <v/>
      </c>
      <c r="M31" s="50"/>
      <c r="N31" s="49" t="str">
        <f t="shared" si="5"/>
        <v/>
      </c>
      <c r="O31" s="51" t="str">
        <f t="shared" si="6"/>
        <v/>
      </c>
      <c r="P31" s="52" t="str">
        <f t="shared" si="7"/>
        <v/>
      </c>
      <c r="Q31" s="537"/>
      <c r="R31" s="538"/>
      <c r="S31" s="50"/>
      <c r="T31" s="53">
        <f t="shared" si="14"/>
        <v>0</v>
      </c>
      <c r="U31" s="50"/>
      <c r="V31" s="53">
        <f t="shared" si="15"/>
        <v>0</v>
      </c>
      <c r="W31" s="50"/>
      <c r="X31" s="54">
        <f t="shared" si="19"/>
        <v>0</v>
      </c>
      <c r="Y31" s="50"/>
      <c r="Z31" s="53">
        <f t="shared" si="16"/>
        <v>0</v>
      </c>
      <c r="AA31" s="50"/>
      <c r="AB31" s="54">
        <f t="shared" si="17"/>
        <v>0</v>
      </c>
      <c r="AC31" s="50"/>
      <c r="AD31" s="53">
        <f t="shared" si="8"/>
        <v>0</v>
      </c>
      <c r="AE31" s="55" t="e">
        <f>T31+V31+X31+#REF!+Z31+AB31+AD31</f>
        <v>#REF!</v>
      </c>
      <c r="AF31" s="56" t="e">
        <f t="shared" si="10"/>
        <v>#REF!</v>
      </c>
      <c r="AG31" s="48"/>
      <c r="AH31" s="49" t="str">
        <f t="shared" si="18"/>
        <v/>
      </c>
      <c r="AI31" s="50"/>
      <c r="AJ31" s="49" t="str">
        <f t="shared" si="11"/>
        <v/>
      </c>
      <c r="AK31" s="51" t="str">
        <f t="shared" si="3"/>
        <v/>
      </c>
      <c r="AL31" s="52" t="str">
        <f t="shared" si="12"/>
        <v/>
      </c>
      <c r="AM31" s="52" t="str">
        <f t="shared" si="13"/>
        <v/>
      </c>
      <c r="AN31" s="68"/>
      <c r="AO31" s="51"/>
      <c r="AP31" s="64"/>
      <c r="AQ31" s="69"/>
    </row>
    <row r="32" spans="1:43" s="19" customFormat="1" ht="36.75" hidden="1" customHeight="1">
      <c r="B32" s="41">
        <v>17</v>
      </c>
      <c r="C32" s="42"/>
      <c r="D32" s="43"/>
      <c r="E32" s="44"/>
      <c r="F32" s="45"/>
      <c r="G32" s="62"/>
      <c r="H32" s="62"/>
      <c r="I32" s="46"/>
      <c r="J32" s="47" t="str">
        <f t="shared" si="4"/>
        <v>impacto</v>
      </c>
      <c r="K32" s="48"/>
      <c r="L32" s="49" t="str">
        <f t="shared" si="0"/>
        <v/>
      </c>
      <c r="M32" s="50"/>
      <c r="N32" s="49" t="str">
        <f t="shared" si="5"/>
        <v/>
      </c>
      <c r="O32" s="51" t="str">
        <f t="shared" si="6"/>
        <v/>
      </c>
      <c r="P32" s="52" t="str">
        <f t="shared" si="7"/>
        <v/>
      </c>
      <c r="Q32" s="537"/>
      <c r="R32" s="538"/>
      <c r="S32" s="50"/>
      <c r="T32" s="53">
        <f t="shared" si="14"/>
        <v>0</v>
      </c>
      <c r="U32" s="50"/>
      <c r="V32" s="53">
        <f t="shared" si="15"/>
        <v>0</v>
      </c>
      <c r="W32" s="50"/>
      <c r="X32" s="54">
        <f t="shared" si="19"/>
        <v>0</v>
      </c>
      <c r="Y32" s="50"/>
      <c r="Z32" s="53">
        <f t="shared" si="16"/>
        <v>0</v>
      </c>
      <c r="AA32" s="50"/>
      <c r="AB32" s="54">
        <f t="shared" si="17"/>
        <v>0</v>
      </c>
      <c r="AC32" s="50"/>
      <c r="AD32" s="53">
        <f t="shared" si="8"/>
        <v>0</v>
      </c>
      <c r="AE32" s="55" t="e">
        <f>T32+V32+X32+#REF!+Z32+AB32+AD32</f>
        <v>#REF!</v>
      </c>
      <c r="AF32" s="56" t="e">
        <f t="shared" si="10"/>
        <v>#REF!</v>
      </c>
      <c r="AG32" s="48"/>
      <c r="AH32" s="49" t="str">
        <f t="shared" si="18"/>
        <v/>
      </c>
      <c r="AI32" s="50"/>
      <c r="AJ32" s="49" t="str">
        <f t="shared" si="11"/>
        <v/>
      </c>
      <c r="AK32" s="51" t="str">
        <f t="shared" si="3"/>
        <v/>
      </c>
      <c r="AL32" s="52" t="str">
        <f t="shared" si="12"/>
        <v/>
      </c>
      <c r="AM32" s="52" t="str">
        <f t="shared" si="13"/>
        <v/>
      </c>
      <c r="AN32" s="68"/>
      <c r="AO32" s="51"/>
      <c r="AP32" s="64"/>
      <c r="AQ32" s="69"/>
    </row>
    <row r="33" spans="2:43" s="19" customFormat="1" ht="36.75" hidden="1" customHeight="1">
      <c r="B33" s="41">
        <v>18</v>
      </c>
      <c r="C33" s="42"/>
      <c r="D33" s="43"/>
      <c r="E33" s="44"/>
      <c r="F33" s="45"/>
      <c r="G33" s="62"/>
      <c r="H33" s="62"/>
      <c r="I33" s="46"/>
      <c r="J33" s="47" t="str">
        <f t="shared" si="4"/>
        <v>impacto</v>
      </c>
      <c r="K33" s="48"/>
      <c r="L33" s="49" t="str">
        <f t="shared" si="0"/>
        <v/>
      </c>
      <c r="M33" s="50"/>
      <c r="N33" s="49" t="str">
        <f t="shared" si="5"/>
        <v/>
      </c>
      <c r="O33" s="51"/>
      <c r="P33" s="52"/>
      <c r="Q33" s="537"/>
      <c r="R33" s="538"/>
      <c r="S33" s="50"/>
      <c r="T33" s="53">
        <f t="shared" si="14"/>
        <v>0</v>
      </c>
      <c r="U33" s="50"/>
      <c r="V33" s="53">
        <f t="shared" si="15"/>
        <v>0</v>
      </c>
      <c r="W33" s="50"/>
      <c r="X33" s="54">
        <f t="shared" si="19"/>
        <v>0</v>
      </c>
      <c r="Y33" s="50"/>
      <c r="Z33" s="53">
        <f t="shared" si="16"/>
        <v>0</v>
      </c>
      <c r="AA33" s="50"/>
      <c r="AB33" s="54">
        <f t="shared" si="17"/>
        <v>0</v>
      </c>
      <c r="AC33" s="50"/>
      <c r="AD33" s="53">
        <f t="shared" si="8"/>
        <v>0</v>
      </c>
      <c r="AE33" s="55" t="e">
        <f>T33+V33+X33+#REF!+Z33+AB33+AD33</f>
        <v>#REF!</v>
      </c>
      <c r="AF33" s="56" t="e">
        <f t="shared" si="10"/>
        <v>#REF!</v>
      </c>
      <c r="AG33" s="48"/>
      <c r="AH33" s="49" t="str">
        <f t="shared" si="18"/>
        <v/>
      </c>
      <c r="AI33" s="50"/>
      <c r="AJ33" s="49" t="str">
        <f t="shared" si="11"/>
        <v/>
      </c>
      <c r="AK33" s="51"/>
      <c r="AL33" s="52"/>
      <c r="AM33" s="52" t="str">
        <f t="shared" si="13"/>
        <v/>
      </c>
      <c r="AN33" s="68"/>
      <c r="AO33" s="51"/>
      <c r="AP33" s="64"/>
      <c r="AQ33" s="69"/>
    </row>
    <row r="34" spans="2:43" s="19" customFormat="1" ht="36.75" hidden="1" customHeight="1">
      <c r="B34" s="41">
        <v>19</v>
      </c>
      <c r="C34" s="42"/>
      <c r="D34" s="43"/>
      <c r="E34" s="44"/>
      <c r="F34" s="45"/>
      <c r="G34" s="62"/>
      <c r="H34" s="62"/>
      <c r="I34" s="46"/>
      <c r="J34" s="47" t="str">
        <f t="shared" si="4"/>
        <v>impacto</v>
      </c>
      <c r="K34" s="48"/>
      <c r="L34" s="49" t="str">
        <f>IF(K34="RARO","1",IF(K34="IMPROBABLE","2",IF(K34="POSIBLE","3",IF(K34="PROBABLE","4",IF(K34="CASI CIERTA","5","")))))</f>
        <v/>
      </c>
      <c r="M34" s="50"/>
      <c r="N34" s="49" t="str">
        <f>IF(M34="INSIGNIFICANTE","1",IF(M34="MENOR","2",IF(M34="MODERADO","3",IF(M34="MAYOR","4",IF(M34="CATASTRÓFICO","5","")))))</f>
        <v/>
      </c>
      <c r="O34" s="51"/>
      <c r="P34" s="52"/>
      <c r="Q34" s="537"/>
      <c r="R34" s="538"/>
      <c r="S34" s="50"/>
      <c r="T34" s="53">
        <f t="shared" si="14"/>
        <v>0</v>
      </c>
      <c r="U34" s="50"/>
      <c r="V34" s="53">
        <f t="shared" si="15"/>
        <v>0</v>
      </c>
      <c r="W34" s="50"/>
      <c r="X34" s="54">
        <f t="shared" si="19"/>
        <v>0</v>
      </c>
      <c r="Y34" s="50"/>
      <c r="Z34" s="53">
        <f t="shared" si="16"/>
        <v>0</v>
      </c>
      <c r="AA34" s="50"/>
      <c r="AB34" s="54">
        <f t="shared" si="17"/>
        <v>0</v>
      </c>
      <c r="AC34" s="50"/>
      <c r="AD34" s="53">
        <f t="shared" si="8"/>
        <v>0</v>
      </c>
      <c r="AE34" s="55" t="e">
        <f>T34+V34+X34+#REF!+Z34+AB34+AD34</f>
        <v>#REF!</v>
      </c>
      <c r="AF34" s="56" t="e">
        <f t="shared" si="10"/>
        <v>#REF!</v>
      </c>
      <c r="AG34" s="48"/>
      <c r="AH34" s="49" t="str">
        <f t="shared" si="18"/>
        <v/>
      </c>
      <c r="AI34" s="50"/>
      <c r="AJ34" s="49" t="str">
        <f t="shared" si="11"/>
        <v/>
      </c>
      <c r="AK34" s="51"/>
      <c r="AL34" s="52"/>
      <c r="AM34" s="52" t="str">
        <f>IF(AL34="","",IF(AL34="RIESGO EXTREMO","COMPARTIR O TRANSFERIR EL RIESGO",IF(AL34="RIESGO ALTO","EVITAR EL RIESGO",IF(AL34="RIESGO MODERADO","REDUCIR EL RIESGO",IF(AL34="RIESGO BAJO","ASUMIR","")))))</f>
        <v/>
      </c>
      <c r="AN34" s="68"/>
      <c r="AO34" s="51"/>
      <c r="AP34" s="64"/>
      <c r="AQ34" s="69"/>
    </row>
    <row r="35" spans="2:43" s="19" customFormat="1" ht="36.75" hidden="1" customHeight="1">
      <c r="B35" s="72">
        <v>20</v>
      </c>
      <c r="C35" s="73"/>
      <c r="D35" s="74"/>
      <c r="E35" s="75"/>
      <c r="F35" s="76"/>
      <c r="G35" s="77"/>
      <c r="H35" s="77"/>
      <c r="I35" s="78"/>
      <c r="J35" s="79" t="str">
        <f t="shared" si="4"/>
        <v>impacto</v>
      </c>
      <c r="K35" s="80"/>
      <c r="L35" s="81" t="str">
        <f t="shared" si="0"/>
        <v/>
      </c>
      <c r="M35" s="82"/>
      <c r="N35" s="81" t="str">
        <f t="shared" si="5"/>
        <v/>
      </c>
      <c r="O35" s="83"/>
      <c r="P35" s="84"/>
      <c r="Q35" s="547"/>
      <c r="R35" s="548"/>
      <c r="S35" s="82"/>
      <c r="T35" s="85">
        <f t="shared" si="14"/>
        <v>0</v>
      </c>
      <c r="U35" s="82"/>
      <c r="V35" s="85">
        <f t="shared" si="15"/>
        <v>0</v>
      </c>
      <c r="W35" s="82"/>
      <c r="X35" s="86">
        <f t="shared" si="19"/>
        <v>0</v>
      </c>
      <c r="Y35" s="82"/>
      <c r="Z35" s="85">
        <f t="shared" si="16"/>
        <v>0</v>
      </c>
      <c r="AA35" s="82"/>
      <c r="AB35" s="86">
        <f t="shared" si="17"/>
        <v>0</v>
      </c>
      <c r="AC35" s="82"/>
      <c r="AD35" s="85">
        <f t="shared" si="8"/>
        <v>0</v>
      </c>
      <c r="AE35" s="87" t="e">
        <f>T35+V35+X35+#REF!+Z35+AB35+AD35</f>
        <v>#REF!</v>
      </c>
      <c r="AF35" s="88" t="e">
        <f t="shared" si="10"/>
        <v>#REF!</v>
      </c>
      <c r="AG35" s="80"/>
      <c r="AH35" s="81" t="str">
        <f t="shared" si="18"/>
        <v/>
      </c>
      <c r="AI35" s="82"/>
      <c r="AJ35" s="81" t="str">
        <f t="shared" si="11"/>
        <v/>
      </c>
      <c r="AK35" s="83"/>
      <c r="AL35" s="84"/>
      <c r="AM35" s="84" t="str">
        <f t="shared" si="13"/>
        <v/>
      </c>
      <c r="AN35" s="89"/>
      <c r="AO35" s="83"/>
      <c r="AP35" s="90"/>
      <c r="AQ35" s="91"/>
    </row>
    <row r="36" spans="2:43" s="92" customFormat="1"/>
    <row r="37" spans="2:43" s="92" customFormat="1" hidden="1">
      <c r="C37" s="93"/>
      <c r="D37" s="93"/>
      <c r="E37" s="93"/>
    </row>
    <row r="38" spans="2:43" s="92" customFormat="1" ht="30" hidden="1">
      <c r="B38" s="92" t="s">
        <v>47</v>
      </c>
      <c r="C38" s="93" t="s">
        <v>92</v>
      </c>
      <c r="D38" s="92" t="s">
        <v>98</v>
      </c>
      <c r="E38" s="93" t="s">
        <v>99</v>
      </c>
    </row>
    <row r="39" spans="2:43" s="92" customFormat="1" ht="45" hidden="1">
      <c r="B39" s="92" t="s">
        <v>100</v>
      </c>
      <c r="C39" s="93" t="s">
        <v>101</v>
      </c>
      <c r="D39" s="92" t="s">
        <v>340</v>
      </c>
      <c r="E39" s="93" t="s">
        <v>103</v>
      </c>
    </row>
    <row r="40" spans="2:43" s="92" customFormat="1" ht="45" hidden="1">
      <c r="C40" s="93" t="s">
        <v>104</v>
      </c>
      <c r="D40" s="92" t="s">
        <v>105</v>
      </c>
      <c r="E40" s="93" t="s">
        <v>106</v>
      </c>
    </row>
    <row r="41" spans="2:43" s="92" customFormat="1" ht="45" hidden="1">
      <c r="B41" s="92" t="s">
        <v>72</v>
      </c>
      <c r="C41" s="93" t="s">
        <v>107</v>
      </c>
      <c r="D41" s="92" t="s">
        <v>108</v>
      </c>
      <c r="E41" s="93" t="s">
        <v>109</v>
      </c>
    </row>
    <row r="42" spans="2:43" s="92" customFormat="1" ht="45" hidden="1">
      <c r="B42" s="94" t="s">
        <v>51</v>
      </c>
      <c r="C42" s="93" t="s">
        <v>110</v>
      </c>
      <c r="D42" s="92" t="s">
        <v>111</v>
      </c>
      <c r="E42" s="93" t="s">
        <v>112</v>
      </c>
    </row>
    <row r="43" spans="2:43" s="92" customFormat="1" hidden="1">
      <c r="B43" s="92" t="s">
        <v>87</v>
      </c>
      <c r="C43" s="93" t="s">
        <v>113</v>
      </c>
      <c r="D43" s="92" t="s">
        <v>114</v>
      </c>
      <c r="E43" s="93" t="s">
        <v>115</v>
      </c>
    </row>
    <row r="44" spans="2:43" s="92" customFormat="1" ht="45" hidden="1">
      <c r="B44" s="92" t="s">
        <v>116</v>
      </c>
      <c r="C44" s="93" t="s">
        <v>117</v>
      </c>
      <c r="D44" s="92" t="s">
        <v>118</v>
      </c>
      <c r="E44" s="93" t="s">
        <v>119</v>
      </c>
    </row>
    <row r="45" spans="2:43" s="92" customFormat="1" ht="75" hidden="1">
      <c r="B45" s="92" t="s">
        <v>64</v>
      </c>
      <c r="C45" s="93" t="s">
        <v>120</v>
      </c>
      <c r="D45" s="92" t="s">
        <v>48</v>
      </c>
      <c r="E45" s="93" t="s">
        <v>121</v>
      </c>
    </row>
    <row r="46" spans="2:43" s="92" customFormat="1" ht="30" hidden="1">
      <c r="B46" s="92" t="s">
        <v>81</v>
      </c>
      <c r="C46" s="93" t="s">
        <v>122</v>
      </c>
      <c r="D46" s="92" t="s">
        <v>60</v>
      </c>
      <c r="E46" s="93" t="s">
        <v>123</v>
      </c>
    </row>
    <row r="47" spans="2:43" s="92" customFormat="1" ht="30" hidden="1">
      <c r="B47" s="92" t="s">
        <v>124</v>
      </c>
      <c r="C47" s="93" t="s">
        <v>125</v>
      </c>
      <c r="E47" s="93"/>
    </row>
    <row r="48" spans="2:43" s="92" customFormat="1" ht="30" hidden="1">
      <c r="B48" s="92" t="s">
        <v>126</v>
      </c>
      <c r="C48" s="92" t="s">
        <v>127</v>
      </c>
    </row>
    <row r="49" spans="2:3" s="92" customFormat="1" ht="60" hidden="1">
      <c r="C49" s="92" t="s">
        <v>128</v>
      </c>
    </row>
    <row r="50" spans="2:3" s="92" customFormat="1" hidden="1">
      <c r="B50" s="92" t="s">
        <v>74</v>
      </c>
      <c r="C50" s="92" t="s">
        <v>129</v>
      </c>
    </row>
    <row r="51" spans="2:3" s="92" customFormat="1" ht="30" hidden="1">
      <c r="B51" s="92" t="s">
        <v>73</v>
      </c>
      <c r="C51" s="92" t="s">
        <v>130</v>
      </c>
    </row>
    <row r="52" spans="2:3" s="92" customFormat="1" ht="45" hidden="1">
      <c r="B52" s="92" t="s">
        <v>131</v>
      </c>
      <c r="C52" s="92" t="s">
        <v>132</v>
      </c>
    </row>
    <row r="53" spans="2:3" s="92" customFormat="1" hidden="1">
      <c r="B53" s="92" t="s">
        <v>65</v>
      </c>
      <c r="C53" s="92" t="s">
        <v>133</v>
      </c>
    </row>
    <row r="54" spans="2:3" s="92" customFormat="1" hidden="1">
      <c r="B54" s="92" t="s">
        <v>52</v>
      </c>
      <c r="C54" s="92" t="s">
        <v>134</v>
      </c>
    </row>
    <row r="55" spans="2:3" s="92" customFormat="1" ht="75" hidden="1">
      <c r="C55" s="92" t="s">
        <v>123</v>
      </c>
    </row>
    <row r="56" spans="2:3" s="92" customFormat="1" ht="45" hidden="1">
      <c r="B56" s="92" t="s">
        <v>135</v>
      </c>
      <c r="C56" s="92" t="s">
        <v>136</v>
      </c>
    </row>
    <row r="57" spans="2:3" s="92" customFormat="1" ht="30" hidden="1">
      <c r="B57" s="92" t="s">
        <v>137</v>
      </c>
      <c r="C57" s="92" t="s">
        <v>138</v>
      </c>
    </row>
    <row r="58" spans="2:3" s="92" customFormat="1" hidden="1">
      <c r="B58" s="92" t="s">
        <v>83</v>
      </c>
    </row>
    <row r="59" spans="2:3" s="92" customFormat="1" hidden="1">
      <c r="B59" s="92" t="s">
        <v>53</v>
      </c>
    </row>
    <row r="60" spans="2:3" s="92" customFormat="1" ht="30" hidden="1">
      <c r="B60" s="92" t="s">
        <v>82</v>
      </c>
    </row>
    <row r="61" spans="2:3" s="92" customFormat="1" hidden="1"/>
    <row r="62" spans="2:3" s="92" customFormat="1" hidden="1"/>
    <row r="63" spans="2:3" s="92" customFormat="1" hidden="1"/>
    <row r="64" spans="2:3"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row r="2964" s="92" customFormat="1"/>
    <row r="2965" s="92" customFormat="1"/>
    <row r="2966" s="92" customFormat="1"/>
    <row r="2967" s="92" customFormat="1"/>
    <row r="2968" s="92" customFormat="1"/>
    <row r="2969" s="92" customFormat="1"/>
    <row r="2970" s="92" customFormat="1"/>
    <row r="2971" s="92" customFormat="1"/>
    <row r="2972" s="92" customFormat="1"/>
    <row r="2973" s="92" customFormat="1"/>
    <row r="2974" s="92" customFormat="1"/>
    <row r="2975" s="92" customFormat="1"/>
    <row r="2976" s="92" customFormat="1"/>
    <row r="2977" s="92" customFormat="1"/>
  </sheetData>
  <mergeCells count="85">
    <mergeCell ref="AI3:AQ3"/>
    <mergeCell ref="W4:AQ4"/>
    <mergeCell ref="W3:AH3"/>
    <mergeCell ref="B6:E6"/>
    <mergeCell ref="F6:K6"/>
    <mergeCell ref="M6:N6"/>
    <mergeCell ref="O6:S6"/>
    <mergeCell ref="B2:D4"/>
    <mergeCell ref="E2:S2"/>
    <mergeCell ref="U2:U4"/>
    <mergeCell ref="E3:H3"/>
    <mergeCell ref="I3:S3"/>
    <mergeCell ref="E4:S4"/>
    <mergeCell ref="W2:AQ2"/>
    <mergeCell ref="B7:E7"/>
    <mergeCell ref="F7:R7"/>
    <mergeCell ref="B8:E8"/>
    <mergeCell ref="F8:S8"/>
    <mergeCell ref="B9:E9"/>
    <mergeCell ref="F9:S9"/>
    <mergeCell ref="B11:E11"/>
    <mergeCell ref="F11:I11"/>
    <mergeCell ref="K11:P11"/>
    <mergeCell ref="Q11:AM11"/>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K14:L16"/>
    <mergeCell ref="M14:N16"/>
    <mergeCell ref="O14:P14"/>
    <mergeCell ref="AG14:AH16"/>
    <mergeCell ref="AI14:AJ16"/>
    <mergeCell ref="AN14:AN16"/>
    <mergeCell ref="AO14:AO16"/>
    <mergeCell ref="AP14:AP16"/>
    <mergeCell ref="O15:O16"/>
    <mergeCell ref="P15:P16"/>
    <mergeCell ref="Q15:R16"/>
    <mergeCell ref="S15:S16"/>
    <mergeCell ref="U15:U16"/>
    <mergeCell ref="W15:W16"/>
    <mergeCell ref="AF13:AF16"/>
    <mergeCell ref="AG13:AM13"/>
    <mergeCell ref="AN13:AP13"/>
    <mergeCell ref="AK14:AM14"/>
    <mergeCell ref="Q13:AE14"/>
    <mergeCell ref="Y15:Y16"/>
    <mergeCell ref="Q25:R25"/>
    <mergeCell ref="AK15:AK16"/>
    <mergeCell ref="AL15:AL16"/>
    <mergeCell ref="AM15:AM16"/>
    <mergeCell ref="Q17:R17"/>
    <mergeCell ref="Q18:R18"/>
    <mergeCell ref="Q19:R19"/>
    <mergeCell ref="Q20:R20"/>
    <mergeCell ref="Q21:R21"/>
    <mergeCell ref="Q22:R22"/>
    <mergeCell ref="Q23:R23"/>
    <mergeCell ref="Q24:R24"/>
    <mergeCell ref="AA15:AA16"/>
    <mergeCell ref="AC15:AC16"/>
    <mergeCell ref="AE15:AE16"/>
    <mergeCell ref="Q32:R32"/>
    <mergeCell ref="Q33:R33"/>
    <mergeCell ref="Q34:R34"/>
    <mergeCell ref="Q35:R35"/>
    <mergeCell ref="Q26:R26"/>
    <mergeCell ref="Q27:R27"/>
    <mergeCell ref="Q28:R28"/>
    <mergeCell ref="Q29:R29"/>
    <mergeCell ref="Q30:R30"/>
    <mergeCell ref="Q31:R31"/>
  </mergeCells>
  <conditionalFormatting sqref="AG17:AG35 K17:K35">
    <cfRule type="containsText" dxfId="397" priority="50" operator="containsText" text="IMPROBABLE">
      <formula>NOT(ISERROR(SEARCH("IMPROBABLE",K17)))</formula>
    </cfRule>
    <cfRule type="containsText" dxfId="396" priority="51" operator="containsText" text="PROBABLE">
      <formula>NOT(ISERROR(SEARCH("PROBABLE",K17)))</formula>
    </cfRule>
    <cfRule type="containsText" dxfId="395" priority="52" operator="containsText" text="CASI CIERTA">
      <formula>NOT(ISERROR(SEARCH("CASI CIERTA",K17)))</formula>
    </cfRule>
    <cfRule type="containsText" dxfId="394" priority="53" operator="containsText" text="POSIBLE">
      <formula>NOT(ISERROR(SEARCH("POSIBLE",K17)))</formula>
    </cfRule>
    <cfRule type="containsText" dxfId="393" priority="54" operator="containsText" text="RARO">
      <formula>NOT(ISERROR(SEARCH("RARO",K17)))</formula>
    </cfRule>
  </conditionalFormatting>
  <conditionalFormatting sqref="AI17:AI35 M17:M35">
    <cfRule type="containsText" dxfId="392" priority="45" operator="containsText" text="CATASTRÓFICO">
      <formula>NOT(ISERROR(SEARCH("CATASTRÓFICO",M17)))</formula>
    </cfRule>
    <cfRule type="containsText" dxfId="391" priority="46" operator="containsText" text="MAYOR">
      <formula>NOT(ISERROR(SEARCH("MAYOR",M17)))</formula>
    </cfRule>
    <cfRule type="containsText" dxfId="390" priority="47" operator="containsText" text="MODERADO">
      <formula>NOT(ISERROR(SEARCH("MODERADO",M17)))</formula>
    </cfRule>
    <cfRule type="containsText" dxfId="389" priority="48" operator="containsText" text="MENOR">
      <formula>NOT(ISERROR(SEARCH("MENOR",M17)))</formula>
    </cfRule>
    <cfRule type="containsText" dxfId="388" priority="49" operator="containsText" text="INSIGNIFICANTE">
      <formula>NOT(ISERROR(SEARCH("INSIGNIFICANTE",M17)))</formula>
    </cfRule>
  </conditionalFormatting>
  <conditionalFormatting sqref="AF17 AL23:AP23 AO17:AP18 AL17:AM22 AL25:AP35 AL24:AM24 P17:P35">
    <cfRule type="containsText" dxfId="387" priority="41" operator="containsText" text="RIESGO EXTREMO">
      <formula>NOT(ISERROR(SEARCH("RIESGO EXTREMO",P17)))</formula>
    </cfRule>
    <cfRule type="containsText" dxfId="386" priority="42" operator="containsText" text="RIESGO ALTO">
      <formula>NOT(ISERROR(SEARCH("RIESGO ALTO",P17)))</formula>
    </cfRule>
    <cfRule type="containsText" dxfId="385" priority="43" operator="containsText" text="RIESGO MODERADO">
      <formula>NOT(ISERROR(SEARCH("RIESGO MODERADO",P17)))</formula>
    </cfRule>
    <cfRule type="containsText" dxfId="384" priority="44" operator="containsText" text="RIESGO BAJO">
      <formula>NOT(ISERROR(SEARCH("RIESGO BAJO",P17)))</formula>
    </cfRule>
  </conditionalFormatting>
  <conditionalFormatting sqref="AF17:AF35">
    <cfRule type="containsText" dxfId="383" priority="37" operator="containsText" text="RIESGO EXTREMO">
      <formula>NOT(ISERROR(SEARCH("RIESGO EXTREMO",AF17)))</formula>
    </cfRule>
    <cfRule type="containsText" dxfId="382" priority="38" operator="containsText" text="RIESGO ALTO">
      <formula>NOT(ISERROR(SEARCH("RIESGO ALTO",AF17)))</formula>
    </cfRule>
    <cfRule type="containsText" dxfId="381" priority="39" operator="containsText" text="RIESGO MODERADO">
      <formula>NOT(ISERROR(SEARCH("RIESGO MODERADO",AF17)))</formula>
    </cfRule>
    <cfRule type="containsText" dxfId="380" priority="40" operator="containsText" text="RIESGO BAJO">
      <formula>NOT(ISERROR(SEARCH("RIESGO BAJO",AF17)))</formula>
    </cfRule>
  </conditionalFormatting>
  <conditionalFormatting sqref="AO19:AP19">
    <cfRule type="containsText" dxfId="379" priority="33" operator="containsText" text="RIESGO EXTREMO">
      <formula>NOT(ISERROR(SEARCH("RIESGO EXTREMO",AO19)))</formula>
    </cfRule>
    <cfRule type="containsText" dxfId="378" priority="34" operator="containsText" text="RIESGO ALTO">
      <formula>NOT(ISERROR(SEARCH("RIESGO ALTO",AO19)))</formula>
    </cfRule>
    <cfRule type="containsText" dxfId="377" priority="35" operator="containsText" text="RIESGO MODERADO">
      <formula>NOT(ISERROR(SEARCH("RIESGO MODERADO",AO19)))</formula>
    </cfRule>
    <cfRule type="containsText" dxfId="376" priority="36" operator="containsText" text="RIESGO BAJO">
      <formula>NOT(ISERROR(SEARCH("RIESGO BAJO",AO19)))</formula>
    </cfRule>
  </conditionalFormatting>
  <conditionalFormatting sqref="AO20">
    <cfRule type="containsText" dxfId="375" priority="29" operator="containsText" text="RIESGO EXTREMO">
      <formula>NOT(ISERROR(SEARCH("RIESGO EXTREMO",AO20)))</formula>
    </cfRule>
    <cfRule type="containsText" dxfId="374" priority="30" operator="containsText" text="RIESGO ALTO">
      <formula>NOT(ISERROR(SEARCH("RIESGO ALTO",AO20)))</formula>
    </cfRule>
    <cfRule type="containsText" dxfId="373" priority="31" operator="containsText" text="RIESGO MODERADO">
      <formula>NOT(ISERROR(SEARCH("RIESGO MODERADO",AO20)))</formula>
    </cfRule>
    <cfRule type="containsText" dxfId="372" priority="32" operator="containsText" text="RIESGO BAJO">
      <formula>NOT(ISERROR(SEARCH("RIESGO BAJO",AO20)))</formula>
    </cfRule>
  </conditionalFormatting>
  <conditionalFormatting sqref="AP20">
    <cfRule type="containsText" dxfId="371" priority="25" operator="containsText" text="RIESGO EXTREMO">
      <formula>NOT(ISERROR(SEARCH("RIESGO EXTREMO",AP20)))</formula>
    </cfRule>
    <cfRule type="containsText" dxfId="370" priority="26" operator="containsText" text="RIESGO ALTO">
      <formula>NOT(ISERROR(SEARCH("RIESGO ALTO",AP20)))</formula>
    </cfRule>
    <cfRule type="containsText" dxfId="369" priority="27" operator="containsText" text="RIESGO MODERADO">
      <formula>NOT(ISERROR(SEARCH("RIESGO MODERADO",AP20)))</formula>
    </cfRule>
    <cfRule type="containsText" dxfId="368" priority="28" operator="containsText" text="RIESGO BAJO">
      <formula>NOT(ISERROR(SEARCH("RIESGO BAJO",AP20)))</formula>
    </cfRule>
  </conditionalFormatting>
  <conditionalFormatting sqref="AO21">
    <cfRule type="containsText" dxfId="367" priority="21" operator="containsText" text="RIESGO EXTREMO">
      <formula>NOT(ISERROR(SEARCH("RIESGO EXTREMO",AO21)))</formula>
    </cfRule>
    <cfRule type="containsText" dxfId="366" priority="22" operator="containsText" text="RIESGO ALTO">
      <formula>NOT(ISERROR(SEARCH("RIESGO ALTO",AO21)))</formula>
    </cfRule>
    <cfRule type="containsText" dxfId="365" priority="23" operator="containsText" text="RIESGO MODERADO">
      <formula>NOT(ISERROR(SEARCH("RIESGO MODERADO",AO21)))</formula>
    </cfRule>
    <cfRule type="containsText" dxfId="364" priority="24" operator="containsText" text="RIESGO BAJO">
      <formula>NOT(ISERROR(SEARCH("RIESGO BAJO",AO21)))</formula>
    </cfRule>
  </conditionalFormatting>
  <conditionalFormatting sqref="AP21">
    <cfRule type="containsText" dxfId="363" priority="17" operator="containsText" text="RIESGO EXTREMO">
      <formula>NOT(ISERROR(SEARCH("RIESGO EXTREMO",AP21)))</formula>
    </cfRule>
    <cfRule type="containsText" dxfId="362" priority="18" operator="containsText" text="RIESGO ALTO">
      <formula>NOT(ISERROR(SEARCH("RIESGO ALTO",AP21)))</formula>
    </cfRule>
    <cfRule type="containsText" dxfId="361" priority="19" operator="containsText" text="RIESGO MODERADO">
      <formula>NOT(ISERROR(SEARCH("RIESGO MODERADO",AP21)))</formula>
    </cfRule>
    <cfRule type="containsText" dxfId="360" priority="20" operator="containsText" text="RIESGO BAJO">
      <formula>NOT(ISERROR(SEARCH("RIESGO BAJO",AP21)))</formula>
    </cfRule>
  </conditionalFormatting>
  <conditionalFormatting sqref="AO22">
    <cfRule type="containsText" dxfId="359" priority="13" operator="containsText" text="RIESGO EXTREMO">
      <formula>NOT(ISERROR(SEARCH("RIESGO EXTREMO",AO22)))</formula>
    </cfRule>
    <cfRule type="containsText" dxfId="358" priority="14" operator="containsText" text="RIESGO ALTO">
      <formula>NOT(ISERROR(SEARCH("RIESGO ALTO",AO22)))</formula>
    </cfRule>
    <cfRule type="containsText" dxfId="357" priority="15" operator="containsText" text="RIESGO MODERADO">
      <formula>NOT(ISERROR(SEARCH("RIESGO MODERADO",AO22)))</formula>
    </cfRule>
    <cfRule type="containsText" dxfId="356" priority="16" operator="containsText" text="RIESGO BAJO">
      <formula>NOT(ISERROR(SEARCH("RIESGO BAJO",AO22)))</formula>
    </cfRule>
  </conditionalFormatting>
  <conditionalFormatting sqref="AP22">
    <cfRule type="containsText" dxfId="355" priority="9" operator="containsText" text="RIESGO EXTREMO">
      <formula>NOT(ISERROR(SEARCH("RIESGO EXTREMO",AP22)))</formula>
    </cfRule>
    <cfRule type="containsText" dxfId="354" priority="10" operator="containsText" text="RIESGO ALTO">
      <formula>NOT(ISERROR(SEARCH("RIESGO ALTO",AP22)))</formula>
    </cfRule>
    <cfRule type="containsText" dxfId="353" priority="11" operator="containsText" text="RIESGO MODERADO">
      <formula>NOT(ISERROR(SEARCH("RIESGO MODERADO",AP22)))</formula>
    </cfRule>
    <cfRule type="containsText" dxfId="352" priority="12" operator="containsText" text="RIESGO BAJO">
      <formula>NOT(ISERROR(SEARCH("RIESGO BAJO",AP22)))</formula>
    </cfRule>
  </conditionalFormatting>
  <conditionalFormatting sqref="AO24">
    <cfRule type="containsText" dxfId="351" priority="5" operator="containsText" text="RIESGO EXTREMO">
      <formula>NOT(ISERROR(SEARCH("RIESGO EXTREMO",AO24)))</formula>
    </cfRule>
    <cfRule type="containsText" dxfId="350" priority="6" operator="containsText" text="RIESGO ALTO">
      <formula>NOT(ISERROR(SEARCH("RIESGO ALTO",AO24)))</formula>
    </cfRule>
    <cfRule type="containsText" dxfId="349" priority="7" operator="containsText" text="RIESGO MODERADO">
      <formula>NOT(ISERROR(SEARCH("RIESGO MODERADO",AO24)))</formula>
    </cfRule>
    <cfRule type="containsText" dxfId="348" priority="8" operator="containsText" text="RIESGO BAJO">
      <formula>NOT(ISERROR(SEARCH("RIESGO BAJO",AO24)))</formula>
    </cfRule>
  </conditionalFormatting>
  <conditionalFormatting sqref="AP24">
    <cfRule type="containsText" dxfId="347" priority="1" operator="containsText" text="RIESGO EXTREMO">
      <formula>NOT(ISERROR(SEARCH("RIESGO EXTREMO",AP24)))</formula>
    </cfRule>
    <cfRule type="containsText" dxfId="346" priority="2" operator="containsText" text="RIESGO ALTO">
      <formula>NOT(ISERROR(SEARCH("RIESGO ALTO",AP24)))</formula>
    </cfRule>
    <cfRule type="containsText" dxfId="345" priority="3" operator="containsText" text="RIESGO MODERADO">
      <formula>NOT(ISERROR(SEARCH("RIESGO MODERADO",AP24)))</formula>
    </cfRule>
    <cfRule type="containsText" dxfId="344" priority="4" operator="containsText" text="RIESGO BAJO">
      <formula>NOT(ISERROR(SEARCH("RIESGO BAJO",AP24)))</formula>
    </cfRule>
  </conditionalFormatting>
  <dataValidations count="61">
    <dataValidation type="list" allowBlank="1" showInputMessage="1" showErrorMessage="1" sqref="AC17:AC35 Y17:Y35 AA17:AA35 W17:W35 S17:S35 U17:U35">
      <formula1>"SI,NO"</formula1>
    </dataValidation>
    <dataValidation type="list" allowBlank="1" showInputMessage="1" showErrorMessage="1" sqref="AG17:AG35 K17:K35">
      <formula1>probabilidad</formula1>
    </dataValidation>
    <dataValidation type="list" allowBlank="1" showInputMessage="1" showErrorMessage="1" sqref="AI35 M35">
      <formula1>INDIRECT($J$35)</formula1>
    </dataValidation>
    <dataValidation type="list" allowBlank="1" showInputMessage="1" showErrorMessage="1" sqref="AI34 M34">
      <formula1>INDIRECT($J$34)</formula1>
    </dataValidation>
    <dataValidation type="list" allowBlank="1" showInputMessage="1" showErrorMessage="1" sqref="AI33 M33">
      <formula1>INDIRECT($J$33)</formula1>
    </dataValidation>
    <dataValidation type="list" allowBlank="1" showInputMessage="1" showErrorMessage="1" sqref="AI32 M32">
      <formula1>INDIRECT($J$32)</formula1>
    </dataValidation>
    <dataValidation type="list" allowBlank="1" showInputMessage="1" showErrorMessage="1" sqref="AI31 M31">
      <formula1>INDIRECT($J$31)</formula1>
    </dataValidation>
    <dataValidation type="list" allowBlank="1" showInputMessage="1" showErrorMessage="1" sqref="AI30 M30">
      <formula1>INDIRECT($J$30)</formula1>
    </dataValidation>
    <dataValidation type="list" allowBlank="1" showInputMessage="1" showErrorMessage="1" sqref="AI29 M29">
      <formula1>INDIRECT($J$29)</formula1>
    </dataValidation>
    <dataValidation type="list" allowBlank="1" showInputMessage="1" showErrorMessage="1" sqref="AI28 M28">
      <formula1>INDIRECT($J$28)</formula1>
    </dataValidation>
    <dataValidation type="list" allowBlank="1" showInputMessage="1" showErrorMessage="1" sqref="AI27 M27">
      <formula1>INDIRECT($J$27)</formula1>
    </dataValidation>
    <dataValidation type="list" allowBlank="1" showInputMessage="1" showErrorMessage="1" sqref="AI26 M26">
      <formula1>INDIRECT($J$26)</formula1>
    </dataValidation>
    <dataValidation type="list" allowBlank="1" showInputMessage="1" showErrorMessage="1" sqref="AI25 M25">
      <formula1>INDIRECT($J$25)</formula1>
    </dataValidation>
    <dataValidation type="list" allowBlank="1" showInputMessage="1" showErrorMessage="1" sqref="AI24 M24">
      <formula1>INDIRECT($J$24)</formula1>
    </dataValidation>
    <dataValidation type="list" allowBlank="1" showInputMessage="1" showErrorMessage="1" sqref="AI23 M23">
      <formula1>INDIRECT($J$23)</formula1>
    </dataValidation>
    <dataValidation type="list" allowBlank="1" showInputMessage="1" showErrorMessage="1" sqref="AI22 M22">
      <formula1>INDIRECT($J$22)</formula1>
    </dataValidation>
    <dataValidation type="list" allowBlank="1" showInputMessage="1" showErrorMessage="1" sqref="AI21 M21">
      <formula1>INDIRECT($J$21)</formula1>
    </dataValidation>
    <dataValidation type="list" allowBlank="1" showInputMessage="1" showErrorMessage="1" sqref="AI20 M20">
      <formula1>INDIRECT($J$20)</formula1>
    </dataValidation>
    <dataValidation type="list" allowBlank="1" showInputMessage="1" showErrorMessage="1" sqref="AI19 M19">
      <formula1>INDIRECT($J$19)</formula1>
    </dataValidation>
    <dataValidation type="list" allowBlank="1" showInputMessage="1" showErrorMessage="1" sqref="AI18 M18">
      <formula1>INDIRECT($J$18)</formula1>
    </dataValidation>
    <dataValidation type="list" allowBlank="1" showInputMessage="1" showErrorMessage="1" sqref="AI17 M17">
      <formula1>INDIRECT($J$17)</formula1>
    </dataValidation>
    <dataValidation type="list" allowBlank="1" showInputMessage="1" showErrorMessage="1" sqref="C17:C35">
      <formula1>factores</formula1>
    </dataValidation>
    <dataValidation type="list" allowBlank="1" showInputMessage="1" showErrorMessage="1" sqref="I17:I35">
      <formula1>clasificaciónriesgos</formula1>
    </dataValidation>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35">
      <formula1>INDIRECT($D$35)</formula1>
    </dataValidation>
    <dataValidation type="list" allowBlank="1" showInputMessage="1" showErrorMessage="1" sqref="E34">
      <formula1>INDIRECT($D$34)</formula1>
    </dataValidation>
    <dataValidation type="list" allowBlank="1" showInputMessage="1" showErrorMessage="1" sqref="E33">
      <formula1>INDIRECT($D$33)</formula1>
    </dataValidation>
    <dataValidation type="list" allowBlank="1" showInputMessage="1" showErrorMessage="1" sqref="E32">
      <formula1>INDIRECT($D$32)</formula1>
    </dataValidation>
    <dataValidation type="list" allowBlank="1" showInputMessage="1" showErrorMessage="1" sqref="E31">
      <formula1>INDIRECT($D$31)</formula1>
    </dataValidation>
    <dataValidation type="list" allowBlank="1" showInputMessage="1" showErrorMessage="1" sqref="E30">
      <formula1>INDIRECT($D$30)</formula1>
    </dataValidation>
    <dataValidation type="list" allowBlank="1" showInputMessage="1" showErrorMessage="1" sqref="E29">
      <formula1>INDIRECT($D$29)</formula1>
    </dataValidation>
    <dataValidation type="list" allowBlank="1" showInputMessage="1" showErrorMessage="1" sqref="E28">
      <formula1>INDIRECT($D$28)</formula1>
    </dataValidation>
    <dataValidation type="list" allowBlank="1" showInputMessage="1" showErrorMessage="1" sqref="E27">
      <formula1>INDIRECT($D$27)</formula1>
    </dataValidation>
    <dataValidation type="list" allowBlank="1" showInputMessage="1" showErrorMessage="1" sqref="E26">
      <formula1>INDIRECT($D$26)</formula1>
    </dataValidation>
    <dataValidation type="list" allowBlank="1" showInputMessage="1" showErrorMessage="1" sqref="E25">
      <formula1>INDIRECT($D$25)</formula1>
    </dataValidation>
    <dataValidation type="list" allowBlank="1" showInputMessage="1" showErrorMessage="1" sqref="E23:E24">
      <formula1>INDIRECT($D$23)</formula1>
    </dataValidation>
    <dataValidation type="list" allowBlank="1" showInputMessage="1" showErrorMessage="1" sqref="E22">
      <formula1>INDIRECT($D$22)</formula1>
    </dataValidation>
    <dataValidation type="list" allowBlank="1" showInputMessage="1" showErrorMessage="1" sqref="E21">
      <formula1>INDIRECT($D$21)</formula1>
    </dataValidation>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D34">
      <formula1>INDIRECT($C$34)</formula1>
    </dataValidation>
    <dataValidation type="list" allowBlank="1" showInputMessage="1" showErrorMessage="1" sqref="D33">
      <formula1>INDIRECT($C$33)</formula1>
    </dataValidation>
    <dataValidation type="list" allowBlank="1" showInputMessage="1" showErrorMessage="1" sqref="D32">
      <formula1>INDIRECT($C$32)</formula1>
    </dataValidation>
    <dataValidation type="list" allowBlank="1" showInputMessage="1" showErrorMessage="1" sqref="D31">
      <formula1>INDIRECT($C$31)</formula1>
    </dataValidation>
    <dataValidation type="list" allowBlank="1" showInputMessage="1" showErrorMessage="1" sqref="D30">
      <formula1>INDIRECT($C$30)</formula1>
    </dataValidation>
    <dataValidation type="list" allowBlank="1" showInputMessage="1" showErrorMessage="1" sqref="D29">
      <formula1>INDIRECT($C$29)</formula1>
    </dataValidation>
    <dataValidation type="list" allowBlank="1" showInputMessage="1" showErrorMessage="1" sqref="D28">
      <formula1>INDIRECT($C$28)</formula1>
    </dataValidation>
    <dataValidation type="list" allowBlank="1" showInputMessage="1" showErrorMessage="1" sqref="D27">
      <formula1>INDIRECT($C$27)</formula1>
    </dataValidation>
    <dataValidation type="list" allowBlank="1" showInputMessage="1" showErrorMessage="1" sqref="D26">
      <formula1>INDIRECT($C$26)</formula1>
    </dataValidation>
    <dataValidation type="list" allowBlank="1" showInputMessage="1" showErrorMessage="1" sqref="D25">
      <formula1>INDIRECT($C$25)</formula1>
    </dataValidation>
    <dataValidation type="list" allowBlank="1" showInputMessage="1" showErrorMessage="1" sqref="D23:D24">
      <formula1>INDIRECT($C$23)</formula1>
    </dataValidation>
    <dataValidation type="list" allowBlank="1" showInputMessage="1" showErrorMessage="1" sqref="D22">
      <formula1>INDIRECT($C$22)</formula1>
    </dataValidation>
    <dataValidation type="list" allowBlank="1" showInputMessage="1" showErrorMessage="1" sqref="D21">
      <formula1>INDIRECT($C$21)</formula1>
    </dataValidation>
    <dataValidation type="list" allowBlank="1" showInputMessage="1" showErrorMessage="1" sqref="D20">
      <formula1>INDIRECT($C$20)</formula1>
    </dataValidation>
    <dataValidation type="list" allowBlank="1" showInputMessage="1" showErrorMessage="1" sqref="D19">
      <formula1>INDIRECT($C$19)</formula1>
    </dataValidation>
    <dataValidation type="list" allowBlank="1" showInputMessage="1" showErrorMessage="1" sqref="D18">
      <formula1>INDIRECT($C$18)</formula1>
    </dataValidation>
    <dataValidation type="list" allowBlank="1" showInputMessage="1" showErrorMessage="1" sqref="D17">
      <formula1>INDIRECT($C$17)</formula1>
    </dataValidation>
    <dataValidation type="list" allowBlank="1" showInputMessage="1" showErrorMessage="1" sqref="E17">
      <formula1>INDIRECT($D$17)</formula1>
    </dataValidation>
    <dataValidation type="list" allowBlank="1" showInputMessage="1" showErrorMessage="1" sqref="D35">
      <formula1>INDIRECT($C$35)</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B2:AQ2963"/>
  <sheetViews>
    <sheetView topLeftCell="AA18" zoomScale="55" zoomScaleNormal="55" workbookViewId="0">
      <selection activeCell="C17" sqref="C17:AQ21"/>
    </sheetView>
  </sheetViews>
  <sheetFormatPr baseColWidth="10" defaultColWidth="11.42578125" defaultRowHeight="15"/>
  <cols>
    <col min="1" max="1" width="4.28515625" style="1" customWidth="1"/>
    <col min="2" max="2" width="13.28515625" style="1" customWidth="1"/>
    <col min="3" max="3" width="18.140625" style="1" customWidth="1" collapsed="1"/>
    <col min="4" max="4" width="21.140625" style="1" customWidth="1"/>
    <col min="5" max="5" width="42.140625" style="1" customWidth="1"/>
    <col min="6" max="6" width="40.140625" style="1" customWidth="1" collapsed="1"/>
    <col min="7" max="8" width="40.140625" style="1" customWidth="1"/>
    <col min="9" max="9" width="27.7109375" style="1" customWidth="1"/>
    <col min="10" max="10" width="26.7109375" style="1" hidden="1" customWidth="1"/>
    <col min="11" max="11" width="21.85546875" style="1" customWidth="1" collapsed="1"/>
    <col min="12" max="12" width="25.140625" style="1" hidden="1" customWidth="1"/>
    <col min="13" max="13" width="21.85546875" style="1" customWidth="1"/>
    <col min="14" max="14" width="11.42578125" style="1" hidden="1" customWidth="1"/>
    <col min="15" max="15" width="18.85546875" style="1" customWidth="1"/>
    <col min="16" max="16" width="17.85546875" style="1" customWidth="1"/>
    <col min="17" max="17" width="7.140625" style="1" customWidth="1" collapsed="1"/>
    <col min="18" max="18" width="35.85546875" style="1" customWidth="1"/>
    <col min="19" max="19" width="27.28515625" style="1" customWidth="1"/>
    <col min="20" max="20" width="39.7109375" style="1" hidden="1" customWidth="1"/>
    <col min="21" max="21" width="27.28515625" style="1" customWidth="1"/>
    <col min="22" max="22" width="5" style="1" hidden="1" customWidth="1"/>
    <col min="23" max="23" width="27.28515625" style="1" customWidth="1"/>
    <col min="24" max="24" width="39.7109375" style="1" hidden="1" customWidth="1"/>
    <col min="25" max="25" width="27.28515625" style="1" customWidth="1"/>
    <col min="26" max="26" width="27.28515625" style="1" hidden="1" customWidth="1"/>
    <col min="27" max="27" width="27.28515625" style="1" customWidth="1"/>
    <col min="28" max="28" width="27.28515625" style="1" hidden="1" customWidth="1"/>
    <col min="29" max="29" width="27.28515625" style="1" customWidth="1"/>
    <col min="30" max="30" width="36.28515625" style="1" hidden="1" customWidth="1"/>
    <col min="31" max="31" width="18.28515625" style="1" customWidth="1"/>
    <col min="32" max="32" width="17.5703125" style="1" customWidth="1"/>
    <col min="33" max="33" width="21.85546875" style="1" customWidth="1"/>
    <col min="34" max="34" width="30.85546875" style="1" hidden="1" customWidth="1"/>
    <col min="35" max="35" width="25.85546875" style="1" customWidth="1"/>
    <col min="36" max="36" width="2.85546875" style="1" hidden="1" customWidth="1"/>
    <col min="37" max="37" width="9.85546875" style="1" customWidth="1"/>
    <col min="38" max="38" width="19.7109375" style="1" customWidth="1"/>
    <col min="39" max="39" width="20.5703125" style="1" customWidth="1"/>
    <col min="40" max="40" width="28.7109375" style="1" customWidth="1"/>
    <col min="41" max="41" width="31.7109375" style="1" customWidth="1"/>
    <col min="42" max="42" width="22" style="1" customWidth="1"/>
    <col min="43" max="43" width="33"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2" t="s">
        <v>2</v>
      </c>
      <c r="AH3" s="462"/>
      <c r="AI3" s="462"/>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26.25" customHeight="1">
      <c r="B6" s="464" t="s">
        <v>93</v>
      </c>
      <c r="C6" s="465"/>
      <c r="D6" s="465"/>
      <c r="E6" s="466"/>
      <c r="F6" s="467" t="s">
        <v>892</v>
      </c>
      <c r="G6" s="468"/>
      <c r="H6" s="468"/>
      <c r="I6" s="468"/>
      <c r="J6" s="468"/>
      <c r="K6" s="468"/>
      <c r="L6" s="279"/>
      <c r="M6" s="465" t="s">
        <v>94</v>
      </c>
      <c r="N6" s="465"/>
      <c r="O6" s="469" t="s">
        <v>902</v>
      </c>
      <c r="P6" s="469"/>
      <c r="Q6" s="469"/>
      <c r="R6" s="469"/>
      <c r="S6" s="470"/>
    </row>
    <row r="7" spans="2:43" ht="26.25" customHeight="1">
      <c r="B7" s="471" t="s">
        <v>95</v>
      </c>
      <c r="C7" s="472"/>
      <c r="D7" s="472"/>
      <c r="E7" s="473"/>
      <c r="F7" s="474" t="s">
        <v>900</v>
      </c>
      <c r="G7" s="475"/>
      <c r="H7" s="475"/>
      <c r="I7" s="475"/>
      <c r="J7" s="475"/>
      <c r="K7" s="475"/>
      <c r="L7" s="475"/>
      <c r="M7" s="475"/>
      <c r="N7" s="475"/>
      <c r="O7" s="475"/>
      <c r="P7" s="475"/>
      <c r="Q7" s="475"/>
      <c r="R7" s="475"/>
      <c r="S7" s="280"/>
    </row>
    <row r="8" spans="2:43" ht="26.25" customHeight="1">
      <c r="B8" s="471" t="s">
        <v>96</v>
      </c>
      <c r="C8" s="472"/>
      <c r="D8" s="472"/>
      <c r="E8" s="473"/>
      <c r="F8" s="476" t="s">
        <v>901</v>
      </c>
      <c r="G8" s="477"/>
      <c r="H8" s="477"/>
      <c r="I8" s="477"/>
      <c r="J8" s="477"/>
      <c r="K8" s="477"/>
      <c r="L8" s="477"/>
      <c r="M8" s="477"/>
      <c r="N8" s="477"/>
      <c r="O8" s="477"/>
      <c r="P8" s="477"/>
      <c r="Q8" s="477"/>
      <c r="R8" s="477"/>
      <c r="S8" s="478"/>
    </row>
    <row r="9" spans="2:43" ht="115.5" customHeight="1" thickBot="1">
      <c r="B9" s="479" t="s">
        <v>97</v>
      </c>
      <c r="C9" s="480"/>
      <c r="D9" s="480"/>
      <c r="E9" s="481"/>
      <c r="F9" s="482" t="s">
        <v>903</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7"/>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567" t="s">
        <v>8</v>
      </c>
      <c r="AO11" s="567"/>
      <c r="AP11" s="567"/>
      <c r="AQ11" s="568"/>
    </row>
    <row r="12" spans="2:43" s="8" customFormat="1" ht="27" thickBot="1">
      <c r="B12" s="493" t="s">
        <v>9</v>
      </c>
      <c r="C12" s="496" t="s">
        <v>10</v>
      </c>
      <c r="D12" s="497"/>
      <c r="E12" s="498"/>
      <c r="F12" s="496" t="s">
        <v>11</v>
      </c>
      <c r="G12" s="499"/>
      <c r="H12" s="499"/>
      <c r="I12" s="498"/>
      <c r="J12" s="9"/>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541"/>
      <c r="AH12" s="541"/>
      <c r="AI12" s="541"/>
      <c r="AJ12" s="541"/>
      <c r="AK12" s="541"/>
      <c r="AL12" s="542"/>
      <c r="AM12" s="542"/>
      <c r="AN12" s="569" t="s">
        <v>14</v>
      </c>
      <c r="AO12" s="541"/>
      <c r="AP12" s="541"/>
      <c r="AQ12" s="543"/>
    </row>
    <row r="13" spans="2:43" s="10" customFormat="1" ht="20.25">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44" t="s">
        <v>24</v>
      </c>
      <c r="AG13" s="531" t="s">
        <v>25</v>
      </c>
      <c r="AH13" s="532"/>
      <c r="AI13" s="532"/>
      <c r="AJ13" s="532"/>
      <c r="AK13" s="532"/>
      <c r="AL13" s="532"/>
      <c r="AM13" s="533"/>
      <c r="AN13" s="531" t="s">
        <v>26</v>
      </c>
      <c r="AO13" s="532"/>
      <c r="AP13" s="532"/>
      <c r="AQ13" s="570" t="s">
        <v>27</v>
      </c>
    </row>
    <row r="14" spans="2:43" s="10" customFormat="1" ht="18">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3"/>
      <c r="AG14" s="414" t="s">
        <v>28</v>
      </c>
      <c r="AH14" s="415"/>
      <c r="AI14" s="415" t="s">
        <v>29</v>
      </c>
      <c r="AJ14" s="415"/>
      <c r="AK14" s="415" t="s">
        <v>30</v>
      </c>
      <c r="AL14" s="415"/>
      <c r="AM14" s="416"/>
      <c r="AN14" s="414" t="s">
        <v>31</v>
      </c>
      <c r="AO14" s="415" t="s">
        <v>32</v>
      </c>
      <c r="AP14" s="415" t="s">
        <v>33</v>
      </c>
      <c r="AQ14" s="416"/>
    </row>
    <row r="15" spans="2:43" s="10" customFormat="1" ht="18" customHeight="1">
      <c r="B15" s="494"/>
      <c r="C15" s="505"/>
      <c r="D15" s="506"/>
      <c r="E15" s="508"/>
      <c r="F15" s="511"/>
      <c r="G15" s="513"/>
      <c r="H15" s="513"/>
      <c r="I15" s="416"/>
      <c r="J15" s="14"/>
      <c r="K15" s="520"/>
      <c r="L15" s="521"/>
      <c r="M15" s="523"/>
      <c r="N15" s="521"/>
      <c r="O15" s="415" t="s">
        <v>34</v>
      </c>
      <c r="P15" s="416" t="s">
        <v>35</v>
      </c>
      <c r="Q15" s="518" t="s">
        <v>226</v>
      </c>
      <c r="R15" s="519"/>
      <c r="S15" s="415" t="s">
        <v>37</v>
      </c>
      <c r="T15" s="15"/>
      <c r="U15" s="415" t="s">
        <v>38</v>
      </c>
      <c r="V15" s="15"/>
      <c r="W15" s="415" t="s">
        <v>227</v>
      </c>
      <c r="X15" s="15"/>
      <c r="Y15" s="415" t="s">
        <v>39</v>
      </c>
      <c r="Z15" s="15"/>
      <c r="AA15" s="415" t="s">
        <v>40</v>
      </c>
      <c r="AB15" s="15"/>
      <c r="AC15" s="415" t="s">
        <v>41</v>
      </c>
      <c r="AD15" s="15"/>
      <c r="AE15" s="415" t="s">
        <v>42</v>
      </c>
      <c r="AF15" s="523"/>
      <c r="AG15" s="414"/>
      <c r="AH15" s="415"/>
      <c r="AI15" s="415"/>
      <c r="AJ15" s="415"/>
      <c r="AK15" s="415" t="s">
        <v>34</v>
      </c>
      <c r="AL15" s="415" t="s">
        <v>35</v>
      </c>
      <c r="AM15" s="416" t="s">
        <v>43</v>
      </c>
      <c r="AN15" s="414"/>
      <c r="AO15" s="415"/>
      <c r="AP15" s="415"/>
      <c r="AQ15" s="416"/>
    </row>
    <row r="16" spans="2:43" s="10" customFormat="1" ht="193.5" customHeight="1" thickBot="1">
      <c r="B16" s="495"/>
      <c r="C16" s="505"/>
      <c r="D16" s="506"/>
      <c r="E16" s="509"/>
      <c r="F16" s="16" t="s">
        <v>44</v>
      </c>
      <c r="G16" s="17" t="s">
        <v>45</v>
      </c>
      <c r="H16" s="17" t="s">
        <v>339</v>
      </c>
      <c r="I16" s="418"/>
      <c r="J16" s="14"/>
      <c r="K16" s="520"/>
      <c r="L16" s="521"/>
      <c r="M16" s="523"/>
      <c r="N16" s="521"/>
      <c r="O16" s="417"/>
      <c r="P16" s="418"/>
      <c r="Q16" s="520"/>
      <c r="R16" s="521"/>
      <c r="S16" s="417"/>
      <c r="T16" s="18"/>
      <c r="U16" s="417"/>
      <c r="V16" s="18"/>
      <c r="W16" s="417"/>
      <c r="X16" s="18"/>
      <c r="Y16" s="417"/>
      <c r="Z16" s="18"/>
      <c r="AA16" s="417"/>
      <c r="AB16" s="18"/>
      <c r="AC16" s="417"/>
      <c r="AD16" s="18"/>
      <c r="AE16" s="417"/>
      <c r="AF16" s="557"/>
      <c r="AG16" s="554"/>
      <c r="AH16" s="555"/>
      <c r="AI16" s="555"/>
      <c r="AJ16" s="555"/>
      <c r="AK16" s="555"/>
      <c r="AL16" s="555"/>
      <c r="AM16" s="556"/>
      <c r="AN16" s="554"/>
      <c r="AO16" s="555"/>
      <c r="AP16" s="555"/>
      <c r="AQ16" s="556"/>
    </row>
    <row r="17" spans="2:43" s="311" customFormat="1" ht="90.75" customHeight="1" thickBot="1">
      <c r="B17" s="306">
        <v>1</v>
      </c>
      <c r="C17" s="307" t="s">
        <v>47</v>
      </c>
      <c r="D17" s="157" t="s">
        <v>48</v>
      </c>
      <c r="E17" s="248" t="s">
        <v>49</v>
      </c>
      <c r="F17" s="158" t="s">
        <v>341</v>
      </c>
      <c r="G17" s="159" t="s">
        <v>342</v>
      </c>
      <c r="H17" s="159" t="s">
        <v>343</v>
      </c>
      <c r="I17" s="254" t="s">
        <v>81</v>
      </c>
      <c r="J17" s="243" t="str">
        <f>IF(I17="corrupción","impactoco","impacto")</f>
        <v>impactoco</v>
      </c>
      <c r="K17" s="160" t="s">
        <v>73</v>
      </c>
      <c r="L17" s="162" t="str">
        <f>IF(K17="RARO","1",IF(K17="IMPROBABLE","2",IF(K17="POSIBLE","3",IF(K17="PROBABLE","4",IF(K17="CASI CIERTA","5","")))))</f>
        <v>2</v>
      </c>
      <c r="M17" s="161" t="s">
        <v>83</v>
      </c>
      <c r="N17" s="162" t="str">
        <f>IF(M17="INSIGNIFICANTE","1",IF(M17="MENOR","2",IF(M17="MODERADO","3",IF(M17="MAYOR","4",IF(M17="CATASTRÓFICO","5","")))))</f>
        <v>3</v>
      </c>
      <c r="O17" s="163">
        <f>IF(L17="","",L17*N17)</f>
        <v>6</v>
      </c>
      <c r="P17" s="164" t="str">
        <f>IF(O17="","",IF(O17&gt;=15,"RIESGO EXTREMO",IF(O17&gt;=7,"RIESGO ALTO",IF(O17&gt;=4,"RIESGO MODERADO",IF(O17&gt;=1,"RIESGO BAJO","")))))</f>
        <v>RIESGO MODERADO</v>
      </c>
      <c r="Q17" s="434" t="s">
        <v>344</v>
      </c>
      <c r="R17" s="435"/>
      <c r="S17" s="161" t="s">
        <v>55</v>
      </c>
      <c r="T17" s="165">
        <f>IF(S17="SI",15,0)</f>
        <v>15</v>
      </c>
      <c r="U17" s="161" t="s">
        <v>55</v>
      </c>
      <c r="V17" s="165">
        <f>IF(U17="SI",5,0)</f>
        <v>5</v>
      </c>
      <c r="W17" s="161" t="s">
        <v>55</v>
      </c>
      <c r="X17" s="166">
        <f>IF(W17="SI",25,0)</f>
        <v>25</v>
      </c>
      <c r="Y17" s="161" t="s">
        <v>55</v>
      </c>
      <c r="Z17" s="165">
        <f>IF(Y17="SI",15,0)</f>
        <v>15</v>
      </c>
      <c r="AA17" s="161" t="s">
        <v>55</v>
      </c>
      <c r="AB17" s="166">
        <f>IF(AA17="SI",10,0)</f>
        <v>10</v>
      </c>
      <c r="AC17" s="161" t="s">
        <v>55</v>
      </c>
      <c r="AD17" s="165">
        <f>IF(AC17="SI",30,0)</f>
        <v>30</v>
      </c>
      <c r="AE17" s="282">
        <f>T17+V17+X17+Z17+AB17+AD17</f>
        <v>100</v>
      </c>
      <c r="AF17" s="321" t="str">
        <f>IF(AE17="","",IF(AE17="","",IF(AE17&gt;76,"2",IF(AE17&gt;=51,"1",IF(AE17&gt;=0,"0","")))))</f>
        <v>2</v>
      </c>
      <c r="AG17" s="160" t="s">
        <v>74</v>
      </c>
      <c r="AH17" s="162" t="str">
        <f>IF(AG17="RARO","1",IF(AG17="IMPROBABLE","2",IF(AG17="POSIBLE","3",IF(AG17="PROBABLE","4",IF(AG17="CASI CIERTA","5","")))))</f>
        <v>1</v>
      </c>
      <c r="AI17" s="161" t="s">
        <v>135</v>
      </c>
      <c r="AJ17" s="162" t="str">
        <f>IF(AI17="INSIGNIFICANTE","1",IF(AI17="MENOR","2",IF(AI17="MODERADO","3",IF(AI17="MAYOR","4",IF(AI17="CATASTRÓFICO","5","")))))</f>
        <v>1</v>
      </c>
      <c r="AK17" s="163">
        <f>IF(AH17="","",AH17*AJ17)</f>
        <v>1</v>
      </c>
      <c r="AL17" s="163" t="str">
        <f>IF(AK17="","",IF(AK17&gt;=15,"RIESGO EXTREMO",IF(AK17&gt;=7,"RIESGO ALTO",IF(AK17&gt;=4,"RIESGO MODERADO",IF(AK17&gt;=1,"RIESGO BAJO","")))))</f>
        <v>RIESGO BAJO</v>
      </c>
      <c r="AM17" s="164" t="str">
        <f>IF(AL17="","",IF(AL17="RIESGO EXTREMO","COMPARTIR O TRANSFERIR EL RIESGO",IF(AL17="RIESGO ALTO","EVITAR EL RIESGO",IF(AL17="RIESGO MODERADO","REDUCIR EL RIESGO",IF(AL17="RIESGO BAJO","ASUMIR","")))))</f>
        <v>ASUMIR</v>
      </c>
      <c r="AN17" s="258" t="s">
        <v>345</v>
      </c>
      <c r="AO17" s="169" t="s">
        <v>934</v>
      </c>
      <c r="AP17" s="228">
        <v>42458</v>
      </c>
      <c r="AQ17" s="231" t="s">
        <v>346</v>
      </c>
    </row>
    <row r="18" spans="2:43" s="311" customFormat="1" ht="189.75" customHeight="1" thickBot="1">
      <c r="B18" s="312">
        <v>2</v>
      </c>
      <c r="C18" s="313" t="s">
        <v>47</v>
      </c>
      <c r="D18" s="171" t="s">
        <v>48</v>
      </c>
      <c r="E18" s="250" t="s">
        <v>85</v>
      </c>
      <c r="F18" s="172" t="s">
        <v>347</v>
      </c>
      <c r="G18" s="173" t="s">
        <v>348</v>
      </c>
      <c r="H18" s="173" t="s">
        <v>349</v>
      </c>
      <c r="I18" s="255" t="s">
        <v>51</v>
      </c>
      <c r="J18" s="244" t="str">
        <f>IF(I18="corrupción","impactoco","impacto")</f>
        <v>impacto</v>
      </c>
      <c r="K18" s="174" t="s">
        <v>131</v>
      </c>
      <c r="L18" s="176" t="str">
        <f>IF(K18="RARO","1",IF(K18="IMPROBABLE","2",IF(K18="POSIBLE","3",IF(K18="PROBABLE","4",IF(K18="CASI CIERTA","5","")))))</f>
        <v>3</v>
      </c>
      <c r="M18" s="175" t="s">
        <v>83</v>
      </c>
      <c r="N18" s="176" t="str">
        <f>IF(M18="INSIGNIFICANTE","1",IF(M18="MENOR","2",IF(M18="MODERADO","3",IF(M18="MAYOR","4",IF(M18="CATASTRÓFICO","5","")))))</f>
        <v>3</v>
      </c>
      <c r="O18" s="177">
        <f>IF(L18="","",L18*N18)</f>
        <v>9</v>
      </c>
      <c r="P18" s="178" t="str">
        <f>IF(O18="","",IF(O18&gt;=15,"RIESGO EXTREMO",IF(O18&gt;=7,"RIESGO ALTO",IF(O18&gt;=4,"RIESGO MODERADO",IF(O18&gt;=1,"RIESGO BAJO","")))))</f>
        <v>RIESGO ALTO</v>
      </c>
      <c r="Q18" s="442" t="s">
        <v>350</v>
      </c>
      <c r="R18" s="443"/>
      <c r="S18" s="175" t="s">
        <v>55</v>
      </c>
      <c r="T18" s="179">
        <f>IF(S18="SI",15,0)</f>
        <v>15</v>
      </c>
      <c r="U18" s="175" t="s">
        <v>55</v>
      </c>
      <c r="V18" s="179">
        <f>IF(U18="SI",5,0)</f>
        <v>5</v>
      </c>
      <c r="W18" s="175" t="s">
        <v>55</v>
      </c>
      <c r="X18" s="166">
        <f t="shared" ref="X18:X21" si="0">IF(W18="SI",25,0)</f>
        <v>25</v>
      </c>
      <c r="Y18" s="175" t="s">
        <v>55</v>
      </c>
      <c r="Z18" s="179">
        <f>IF(Y18="SI",15,0)</f>
        <v>15</v>
      </c>
      <c r="AA18" s="175" t="s">
        <v>55</v>
      </c>
      <c r="AB18" s="180">
        <f>IF(AA18="SI",10,0)</f>
        <v>10</v>
      </c>
      <c r="AC18" s="175" t="s">
        <v>55</v>
      </c>
      <c r="AD18" s="179">
        <f>IF(AC18="SI",30,0)</f>
        <v>30</v>
      </c>
      <c r="AE18" s="283">
        <f>T18+V18+X18+Z18+AB18+AD18</f>
        <v>100</v>
      </c>
      <c r="AF18" s="325" t="str">
        <f>IF(AE18="","",IF(AE18="","",IF(AE18&gt;76,"2",IF(AE18&gt;=51,"1",IF(AE18&gt;=0,"0","")))))</f>
        <v>2</v>
      </c>
      <c r="AG18" s="174" t="s">
        <v>74</v>
      </c>
      <c r="AH18" s="176" t="str">
        <f>IF(AG18="RARO","1",IF(AG18="IMPROBABLE","2",IF(AG18="POSIBLE","3",IF(AG18="PROBABLE","4",IF(AG18="CASI CIERTA","5","")))))</f>
        <v>1</v>
      </c>
      <c r="AI18" s="175" t="s">
        <v>135</v>
      </c>
      <c r="AJ18" s="176" t="str">
        <f>IF(AI18="INSIGNIFICANTE","1",IF(AI18="MENOR","2",IF(AI18="MODERADO","3",IF(AI18="MAYOR","4",IF(AI18="CATASTRÓFICO","5","")))))</f>
        <v>1</v>
      </c>
      <c r="AK18" s="177">
        <f>IF(AH18="","",AH18*AJ18)</f>
        <v>1</v>
      </c>
      <c r="AL18" s="177" t="str">
        <f>IF(AK18="","",IF(AK18&gt;=15,"RIESGO EXTREMO",IF(AK18&gt;=7,"RIESGO ALTO",IF(AK18&gt;=4,"RIESGO MODERADO",IF(AK18&gt;=1,"RIESGO BAJO","")))))</f>
        <v>RIESGO BAJO</v>
      </c>
      <c r="AM18" s="178" t="str">
        <f>IF(AL18="","",IF(AL18="RIESGO EXTREMO","COMPARTIR O TRANSFERIR EL RIESGO",IF(AL18="RIESGO ALTO","EVITAR EL RIESGO",IF(AL18="RIESGO MODERADO","REDUCIR EL RIESGO",IF(AL18="RIESGO BAJO","ASUMIR","")))))</f>
        <v>ASUMIR</v>
      </c>
      <c r="AN18" s="187" t="s">
        <v>351</v>
      </c>
      <c r="AO18" s="183" t="s">
        <v>934</v>
      </c>
      <c r="AP18" s="190">
        <v>42489</v>
      </c>
      <c r="AQ18" s="189" t="s">
        <v>346</v>
      </c>
    </row>
    <row r="19" spans="2:43" s="311" customFormat="1" ht="325.5" customHeight="1" thickBot="1">
      <c r="B19" s="312">
        <v>3</v>
      </c>
      <c r="C19" s="313" t="s">
        <v>47</v>
      </c>
      <c r="D19" s="171" t="s">
        <v>48</v>
      </c>
      <c r="E19" s="250" t="s">
        <v>85</v>
      </c>
      <c r="F19" s="185" t="s">
        <v>352</v>
      </c>
      <c r="G19" s="173" t="s">
        <v>353</v>
      </c>
      <c r="H19" s="173" t="s">
        <v>354</v>
      </c>
      <c r="I19" s="255" t="s">
        <v>51</v>
      </c>
      <c r="J19" s="244" t="str">
        <f>IF(I19="corrupción","impactoco","impacto")</f>
        <v>impacto</v>
      </c>
      <c r="K19" s="174" t="s">
        <v>52</v>
      </c>
      <c r="L19" s="176" t="str">
        <f>IF(K19="RARO","1",IF(K19="IMPROBABLE","2",IF(K19="POSIBLE","3",IF(K19="PROBABLE","4",IF(K19="CASI CIERTA","5","")))))</f>
        <v>5</v>
      </c>
      <c r="M19" s="175" t="s">
        <v>355</v>
      </c>
      <c r="N19" s="176" t="str">
        <f>IF(M19="INSIGNIFICANTE","1",IF(M19="MENOR","2",IF(M19="MODERADO","3",IF(M19="MAYOR","4",IF(M19="CATASTRÓFICO","5","")))))</f>
        <v>4</v>
      </c>
      <c r="O19" s="177">
        <f>IF(L19="","",L19*N19)</f>
        <v>20</v>
      </c>
      <c r="P19" s="178" t="str">
        <f>IF(O19="","",IF(O19&gt;=15,"RIESGO EXTREMO",IF(O19&gt;=7,"RIESGO ALTO",IF(O19&gt;=4,"RIESGO MODERADO",IF(O19&gt;=1,"RIESGO BAJO","")))))</f>
        <v>RIESGO EXTREMO</v>
      </c>
      <c r="Q19" s="442" t="s">
        <v>356</v>
      </c>
      <c r="R19" s="443"/>
      <c r="S19" s="175" t="s">
        <v>55</v>
      </c>
      <c r="T19" s="179">
        <f>IF(S19="SI",15,0)</f>
        <v>15</v>
      </c>
      <c r="U19" s="175" t="s">
        <v>55</v>
      </c>
      <c r="V19" s="179">
        <f>IF(U19="SI",5,0)</f>
        <v>5</v>
      </c>
      <c r="W19" s="175" t="s">
        <v>55</v>
      </c>
      <c r="X19" s="166">
        <f t="shared" si="0"/>
        <v>25</v>
      </c>
      <c r="Y19" s="175" t="s">
        <v>55</v>
      </c>
      <c r="Z19" s="179">
        <f>IF(Y19="SI",15,0)</f>
        <v>15</v>
      </c>
      <c r="AA19" s="175" t="s">
        <v>55</v>
      </c>
      <c r="AB19" s="180">
        <f>IF(AA19="SI",10,0)</f>
        <v>10</v>
      </c>
      <c r="AC19" s="175" t="s">
        <v>55</v>
      </c>
      <c r="AD19" s="179">
        <f>IF(AC19="SI",30,0)</f>
        <v>30</v>
      </c>
      <c r="AE19" s="283">
        <f>T19+V19+X19+Z19+AB19+AD19</f>
        <v>100</v>
      </c>
      <c r="AF19" s="325" t="str">
        <f>IF(AE19="","",IF(AE19="","",IF(AE19&gt;76,"2",IF(AE19&gt;=51,"1",IF(AE19&gt;=0,"0","")))))</f>
        <v>2</v>
      </c>
      <c r="AG19" s="174" t="s">
        <v>52</v>
      </c>
      <c r="AH19" s="176" t="str">
        <f>IF(AG19="RARO","1",IF(AG19="IMPROBABLE","2",IF(AG19="POSIBLE","3",IF(AG19="PROBABLE","4",IF(AG19="CASI CIERTA","5","")))))</f>
        <v>5</v>
      </c>
      <c r="AI19" s="175" t="s">
        <v>137</v>
      </c>
      <c r="AJ19" s="176" t="str">
        <f>IF(AI19="INSIGNIFICANTE","1",IF(AI19="MENOR","2",IF(AI19="MODERADO","3",IF(AI19="MAYOR","4",IF(AI19="CATASTRÓFICO","5","")))))</f>
        <v>2</v>
      </c>
      <c r="AK19" s="177">
        <f>IF(AH19="","",AH19*AJ19)</f>
        <v>10</v>
      </c>
      <c r="AL19" s="177" t="str">
        <f>IF(AK19="","",IF(AK19&gt;=15,"RIESGO EXTREMO",IF(AK19&gt;=7,"RIESGO ALTO",IF(AK19&gt;=4,"RIESGO MODERADO",IF(AK19&gt;=1,"RIESGO BAJO","")))))</f>
        <v>RIESGO ALTO</v>
      </c>
      <c r="AM19" s="178" t="str">
        <f>IF(AL19="","",IF(AL19="RIESGO EXTREMO","COMPARTIR O TRANSFERIR EL RIESGO",IF(AL19="RIESGO ALTO","EVITAR EL RIESGO",IF(AL19="RIESGO MODERADO","REDUCIR EL RIESGO",IF(AL19="RIESGO BAJO","ASUMIR","")))))</f>
        <v>EVITAR EL RIESGO</v>
      </c>
      <c r="AN19" s="187" t="s">
        <v>935</v>
      </c>
      <c r="AO19" s="183" t="s">
        <v>934</v>
      </c>
      <c r="AP19" s="190">
        <v>42458</v>
      </c>
      <c r="AQ19" s="189" t="s">
        <v>346</v>
      </c>
    </row>
    <row r="20" spans="2:43" s="311" customFormat="1" ht="253.5" customHeight="1" thickBot="1">
      <c r="B20" s="312">
        <v>4</v>
      </c>
      <c r="C20" s="313" t="s">
        <v>47</v>
      </c>
      <c r="D20" s="171" t="s">
        <v>48</v>
      </c>
      <c r="E20" s="250" t="s">
        <v>49</v>
      </c>
      <c r="F20" s="172" t="s">
        <v>357</v>
      </c>
      <c r="G20" s="173" t="s">
        <v>358</v>
      </c>
      <c r="H20" s="173" t="s">
        <v>359</v>
      </c>
      <c r="I20" s="255" t="s">
        <v>51</v>
      </c>
      <c r="J20" s="244" t="str">
        <f>IF(I20="corrupción","impactoco","impacto")</f>
        <v>impacto</v>
      </c>
      <c r="K20" s="174" t="s">
        <v>52</v>
      </c>
      <c r="L20" s="176" t="str">
        <f>IF(K20="RARO","1",IF(K20="IMPROBABLE","2",IF(K20="POSIBLE","3",IF(K20="PROBABLE","4",IF(K20="CASI CIERTA","5","")))))</f>
        <v>5</v>
      </c>
      <c r="M20" s="175" t="s">
        <v>53</v>
      </c>
      <c r="N20" s="176" t="str">
        <f>IF(M20="INSIGNIFICANTE","1",IF(M20="MENOR","2",IF(M20="MODERADO","3",IF(M20="MAYOR","4",IF(M20="CATASTRÓFICO","5","")))))</f>
        <v>4</v>
      </c>
      <c r="O20" s="177">
        <f>IF(L20="","",L20*N20)</f>
        <v>20</v>
      </c>
      <c r="P20" s="178" t="str">
        <f>IF(O20="","",IF(O20&gt;=15,"RIESGO EXTREMO",IF(O20&gt;=7,"RIESGO ALTO",IF(O20&gt;=4,"RIESGO MODERADO",IF(O20&gt;=1,"RIESGO BAJO","")))))</f>
        <v>RIESGO EXTREMO</v>
      </c>
      <c r="Q20" s="442" t="s">
        <v>356</v>
      </c>
      <c r="R20" s="443"/>
      <c r="S20" s="175" t="s">
        <v>55</v>
      </c>
      <c r="T20" s="179">
        <f>IF(S20="SI",15,0)</f>
        <v>15</v>
      </c>
      <c r="U20" s="175" t="s">
        <v>55</v>
      </c>
      <c r="V20" s="179">
        <f>IF(U20="SI",5,0)</f>
        <v>5</v>
      </c>
      <c r="W20" s="175" t="s">
        <v>55</v>
      </c>
      <c r="X20" s="166">
        <f t="shared" si="0"/>
        <v>25</v>
      </c>
      <c r="Y20" s="175" t="s">
        <v>55</v>
      </c>
      <c r="Z20" s="179">
        <f>IF(Y20="SI",15,0)</f>
        <v>15</v>
      </c>
      <c r="AA20" s="175" t="s">
        <v>55</v>
      </c>
      <c r="AB20" s="180">
        <f>IF(AA20="SI",10,0)</f>
        <v>10</v>
      </c>
      <c r="AC20" s="175" t="s">
        <v>55</v>
      </c>
      <c r="AD20" s="179">
        <f>IF(AC20="SI",30,0)</f>
        <v>30</v>
      </c>
      <c r="AE20" s="283">
        <f>T20+V20+X20+Z20+AB20+AD20</f>
        <v>100</v>
      </c>
      <c r="AF20" s="325" t="str">
        <f>IF(AE20="","",IF(AE20="","",IF(AE20&gt;76,"2",IF(AE20&gt;=51,"1",IF(AE20&gt;=0,"0","")))))</f>
        <v>2</v>
      </c>
      <c r="AG20" s="174" t="s">
        <v>52</v>
      </c>
      <c r="AH20" s="176" t="str">
        <f>IF(AG20="RARO","1",IF(AG20="IMPROBABLE","2",IF(AG20="POSIBLE","3",IF(AG20="PROBABLE","4",IF(AG20="CASI CIERTA","5","")))))</f>
        <v>5</v>
      </c>
      <c r="AI20" s="175" t="s">
        <v>137</v>
      </c>
      <c r="AJ20" s="176" t="str">
        <f>IF(AI20="INSIGNIFICANTE","1",IF(AI20="MENOR","2",IF(AI20="MODERADO","3",IF(AI20="MAYOR","4",IF(AI20="CATASTRÓFICO","5","")))))</f>
        <v>2</v>
      </c>
      <c r="AK20" s="177">
        <f>IF(AH20="","",AH20*AJ20)</f>
        <v>10</v>
      </c>
      <c r="AL20" s="177" t="str">
        <f>IF(AK20="","",IF(AK20&gt;=15,"RIESGO EXTREMO",IF(AK20&gt;=7,"RIESGO ALTO",IF(AK20&gt;=4,"RIESGO MODERADO",IF(AK20&gt;=1,"RIESGO BAJO","")))))</f>
        <v>RIESGO ALTO</v>
      </c>
      <c r="AM20" s="178" t="str">
        <f>IF(AL20="","",IF(AL20="RIESGO EXTREMO","COMPARTIR O TRANSFERIR EL RIESGO",IF(AL20="RIESGO ALTO","EVITAR EL RIESGO",IF(AL20="RIESGO MODERADO","REDUCIR EL RIESGO",IF(AL20="RIESGO BAJO","ASUMIR","")))))</f>
        <v>EVITAR EL RIESGO</v>
      </c>
      <c r="AN20" s="187" t="s">
        <v>360</v>
      </c>
      <c r="AO20" s="183" t="s">
        <v>934</v>
      </c>
      <c r="AP20" s="190">
        <v>42489</v>
      </c>
      <c r="AQ20" s="189" t="s">
        <v>346</v>
      </c>
    </row>
    <row r="21" spans="2:43" s="311" customFormat="1" ht="126.75" customHeight="1" thickBot="1">
      <c r="B21" s="342">
        <v>5</v>
      </c>
      <c r="C21" s="343" t="s">
        <v>47</v>
      </c>
      <c r="D21" s="207" t="s">
        <v>48</v>
      </c>
      <c r="E21" s="367" t="s">
        <v>85</v>
      </c>
      <c r="F21" s="208" t="s">
        <v>361</v>
      </c>
      <c r="G21" s="209" t="s">
        <v>362</v>
      </c>
      <c r="H21" s="209" t="s">
        <v>363</v>
      </c>
      <c r="I21" s="256" t="s">
        <v>51</v>
      </c>
      <c r="J21" s="245" t="str">
        <f>IF(I21="corrupción","impactoco","impacto")</f>
        <v>impacto</v>
      </c>
      <c r="K21" s="210" t="s">
        <v>52</v>
      </c>
      <c r="L21" s="212" t="str">
        <f>IF(K21="RARO","1",IF(K21="IMPROBABLE","2",IF(K21="POSIBLE","3",IF(K21="PROBABLE","4",IF(K21="CASI CIERTA","5","")))))</f>
        <v>5</v>
      </c>
      <c r="M21" s="211" t="s">
        <v>53</v>
      </c>
      <c r="N21" s="212" t="str">
        <f>IF(M21="INSIGNIFICANTE","1",IF(M21="MENOR","2",IF(M21="MODERADO","3",IF(M21="MAYOR","4",IF(M21="CATASTRÓFICO","5","")))))</f>
        <v>4</v>
      </c>
      <c r="O21" s="213">
        <f>IF(L21="","",L21*N21)</f>
        <v>20</v>
      </c>
      <c r="P21" s="214" t="str">
        <f>IF(O21="","",IF(O21&gt;=15,"RIESGO EXTREMO",IF(O21&gt;=7,"RIESGO ALTO",IF(O21&gt;=4,"RIESGO MODERADO",IF(O21&gt;=1,"RIESGO BAJO","")))))</f>
        <v>RIESGO EXTREMO</v>
      </c>
      <c r="Q21" s="444" t="s">
        <v>356</v>
      </c>
      <c r="R21" s="445"/>
      <c r="S21" s="211" t="s">
        <v>55</v>
      </c>
      <c r="T21" s="215">
        <f>IF(S21="SI",15,0)</f>
        <v>15</v>
      </c>
      <c r="U21" s="211" t="s">
        <v>55</v>
      </c>
      <c r="V21" s="215">
        <f>IF(U21="SI",5,0)</f>
        <v>5</v>
      </c>
      <c r="W21" s="211" t="s">
        <v>55</v>
      </c>
      <c r="X21" s="368">
        <f t="shared" si="0"/>
        <v>25</v>
      </c>
      <c r="Y21" s="211" t="s">
        <v>55</v>
      </c>
      <c r="Z21" s="215">
        <f>IF(Y21="SI",15,0)</f>
        <v>15</v>
      </c>
      <c r="AA21" s="211" t="s">
        <v>55</v>
      </c>
      <c r="AB21" s="216">
        <f>IF(AA21="SI",10,0)</f>
        <v>10</v>
      </c>
      <c r="AC21" s="211" t="s">
        <v>55</v>
      </c>
      <c r="AD21" s="215">
        <f>IF(AC21="SI",30,0)</f>
        <v>30</v>
      </c>
      <c r="AE21" s="286">
        <f>T21+V21+X21+Z21+AB21+AD21</f>
        <v>100</v>
      </c>
      <c r="AF21" s="345" t="str">
        <f>IF(AE21="","",IF(AE21="","",IF(AE21&gt;76,"2",IF(AE21&gt;=51,"1",IF(AE21&gt;=0,"0","")))))</f>
        <v>2</v>
      </c>
      <c r="AG21" s="210" t="s">
        <v>52</v>
      </c>
      <c r="AH21" s="212" t="str">
        <f>IF(AG21="RARO","1",IF(AG21="IMPROBABLE","2",IF(AG21="POSIBLE","3",IF(AG21="PROBABLE","4",IF(AG21="CASI CIERTA","5","")))))</f>
        <v>5</v>
      </c>
      <c r="AI21" s="211" t="s">
        <v>137</v>
      </c>
      <c r="AJ21" s="212" t="str">
        <f>IF(AI21="INSIGNIFICANTE","1",IF(AI21="MENOR","2",IF(AI21="MODERADO","3",IF(AI21="MAYOR","4",IF(AI21="CATASTRÓFICO","5","")))))</f>
        <v>2</v>
      </c>
      <c r="AK21" s="213">
        <f>IF(AH21="","",AH21*AJ21)</f>
        <v>10</v>
      </c>
      <c r="AL21" s="213" t="str">
        <f>IF(AK21="","",IF(AK21&gt;=15,"RIESGO EXTREMO",IF(AK21&gt;=7,"RIESGO ALTO",IF(AK21&gt;=4,"RIESGO MODERADO",IF(AK21&gt;=1,"RIESGO BAJO","")))))</f>
        <v>RIESGO ALTO</v>
      </c>
      <c r="AM21" s="214" t="str">
        <f>IF(AL21="","",IF(AL21="RIESGO EXTREMO","COMPARTIR O TRANSFERIR EL RIESGO",IF(AL21="RIESGO ALTO","EVITAR EL RIESGO",IF(AL21="RIESGO MODERADO","REDUCIR EL RIESGO",IF(AL21="RIESGO BAJO","ASUMIR","")))))</f>
        <v>EVITAR EL RIESGO</v>
      </c>
      <c r="AN21" s="218" t="s">
        <v>364</v>
      </c>
      <c r="AO21" s="219" t="s">
        <v>934</v>
      </c>
      <c r="AP21" s="220">
        <v>42458</v>
      </c>
      <c r="AQ21" s="226" t="s">
        <v>365</v>
      </c>
    </row>
    <row r="22" spans="2:43" s="92" customFormat="1"/>
    <row r="23" spans="2:43" s="92" customFormat="1" hidden="1">
      <c r="C23" s="93"/>
      <c r="D23" s="93"/>
      <c r="E23" s="93"/>
    </row>
    <row r="24" spans="2:43" s="92" customFormat="1" ht="30" hidden="1">
      <c r="B24" s="92" t="s">
        <v>47</v>
      </c>
      <c r="C24" s="93" t="s">
        <v>92</v>
      </c>
      <c r="D24" s="92" t="s">
        <v>98</v>
      </c>
      <c r="E24" s="93" t="s">
        <v>99</v>
      </c>
      <c r="F24" s="92" t="s">
        <v>228</v>
      </c>
      <c r="H24" s="107"/>
    </row>
    <row r="25" spans="2:43" s="92" customFormat="1" ht="45" hidden="1">
      <c r="B25" s="92" t="s">
        <v>100</v>
      </c>
      <c r="C25" s="93" t="s">
        <v>101</v>
      </c>
      <c r="D25" s="92" t="s">
        <v>340</v>
      </c>
      <c r="E25" s="93" t="s">
        <v>103</v>
      </c>
      <c r="F25" s="92" t="s">
        <v>229</v>
      </c>
      <c r="H25" s="107"/>
    </row>
    <row r="26" spans="2:43" s="92" customFormat="1" ht="45" hidden="1">
      <c r="C26" s="93" t="s">
        <v>104</v>
      </c>
      <c r="D26" s="92" t="s">
        <v>105</v>
      </c>
      <c r="E26" s="93" t="s">
        <v>106</v>
      </c>
      <c r="F26" s="92" t="s">
        <v>230</v>
      </c>
      <c r="H26" s="107"/>
    </row>
    <row r="27" spans="2:43" s="92" customFormat="1" ht="30" hidden="1">
      <c r="B27" s="92" t="s">
        <v>72</v>
      </c>
      <c r="C27" s="93" t="s">
        <v>107</v>
      </c>
      <c r="D27" s="92" t="s">
        <v>108</v>
      </c>
      <c r="E27" s="93" t="s">
        <v>109</v>
      </c>
      <c r="F27" s="92" t="s">
        <v>231</v>
      </c>
      <c r="H27" s="107"/>
    </row>
    <row r="28" spans="2:43" s="92" customFormat="1" ht="45" hidden="1">
      <c r="B28" s="94" t="s">
        <v>51</v>
      </c>
      <c r="C28" s="93" t="s">
        <v>110</v>
      </c>
      <c r="D28" s="92" t="s">
        <v>111</v>
      </c>
      <c r="E28" s="93" t="s">
        <v>112</v>
      </c>
      <c r="F28" s="92" t="s">
        <v>232</v>
      </c>
      <c r="H28" s="107"/>
    </row>
    <row r="29" spans="2:43" s="92" customFormat="1" hidden="1">
      <c r="B29" s="92" t="s">
        <v>87</v>
      </c>
      <c r="C29" s="93" t="s">
        <v>113</v>
      </c>
      <c r="D29" s="92" t="s">
        <v>114</v>
      </c>
      <c r="E29" s="93" t="s">
        <v>115</v>
      </c>
      <c r="F29" s="92" t="s">
        <v>233</v>
      </c>
      <c r="H29" s="107"/>
    </row>
    <row r="30" spans="2:43" s="92" customFormat="1" ht="30" hidden="1">
      <c r="B30" s="92" t="s">
        <v>116</v>
      </c>
      <c r="C30" s="93" t="s">
        <v>117</v>
      </c>
      <c r="D30" s="92" t="s">
        <v>118</v>
      </c>
      <c r="E30" s="93" t="s">
        <v>119</v>
      </c>
      <c r="F30" s="92" t="s">
        <v>234</v>
      </c>
      <c r="H30" s="107"/>
    </row>
    <row r="31" spans="2:43" s="92" customFormat="1" ht="75" hidden="1">
      <c r="B31" s="92" t="s">
        <v>64</v>
      </c>
      <c r="C31" s="93" t="s">
        <v>120</v>
      </c>
      <c r="D31" s="92" t="s">
        <v>48</v>
      </c>
      <c r="E31" s="93" t="s">
        <v>121</v>
      </c>
      <c r="F31" s="92" t="s">
        <v>235</v>
      </c>
      <c r="H31" s="107"/>
    </row>
    <row r="32" spans="2:43" s="92" customFormat="1" ht="30" hidden="1">
      <c r="B32" s="92" t="s">
        <v>81</v>
      </c>
      <c r="C32" s="93" t="s">
        <v>122</v>
      </c>
      <c r="D32" s="92" t="s">
        <v>60</v>
      </c>
      <c r="E32" s="93" t="s">
        <v>123</v>
      </c>
      <c r="F32" s="92" t="s">
        <v>236</v>
      </c>
      <c r="H32" s="107"/>
    </row>
    <row r="33" spans="2:8" s="92" customFormat="1" ht="30" hidden="1">
      <c r="B33" s="92" t="s">
        <v>124</v>
      </c>
      <c r="C33" s="93" t="s">
        <v>125</v>
      </c>
      <c r="E33" s="93"/>
      <c r="F33" s="92" t="s">
        <v>237</v>
      </c>
      <c r="H33" s="107"/>
    </row>
    <row r="34" spans="2:8" s="92" customFormat="1" hidden="1">
      <c r="B34" s="92" t="s">
        <v>126</v>
      </c>
      <c r="C34" s="92" t="s">
        <v>127</v>
      </c>
      <c r="F34" s="92" t="s">
        <v>238</v>
      </c>
      <c r="H34" s="107"/>
    </row>
    <row r="35" spans="2:8" s="92" customFormat="1" ht="45" hidden="1">
      <c r="C35" s="92" t="s">
        <v>128</v>
      </c>
      <c r="F35" s="92" t="s">
        <v>239</v>
      </c>
      <c r="H35" s="107"/>
    </row>
    <row r="36" spans="2:8" s="92" customFormat="1" hidden="1">
      <c r="B36" s="92" t="s">
        <v>74</v>
      </c>
      <c r="C36" s="92" t="s">
        <v>129</v>
      </c>
      <c r="F36" s="92" t="s">
        <v>240</v>
      </c>
      <c r="H36" s="107"/>
    </row>
    <row r="37" spans="2:8" s="92" customFormat="1" ht="30" hidden="1">
      <c r="B37" s="92" t="s">
        <v>73</v>
      </c>
      <c r="C37" s="92" t="s">
        <v>130</v>
      </c>
      <c r="F37" s="92" t="s">
        <v>241</v>
      </c>
      <c r="H37" s="107"/>
    </row>
    <row r="38" spans="2:8" s="92" customFormat="1" ht="45" hidden="1">
      <c r="B38" s="92" t="s">
        <v>131</v>
      </c>
      <c r="C38" s="92" t="s">
        <v>132</v>
      </c>
      <c r="F38" s="92" t="s">
        <v>242</v>
      </c>
      <c r="H38" s="107"/>
    </row>
    <row r="39" spans="2:8" s="92" customFormat="1" hidden="1">
      <c r="B39" s="92" t="s">
        <v>65</v>
      </c>
      <c r="C39" s="92" t="s">
        <v>133</v>
      </c>
      <c r="F39" s="92" t="s">
        <v>243</v>
      </c>
      <c r="H39" s="107"/>
    </row>
    <row r="40" spans="2:8" s="92" customFormat="1" hidden="1">
      <c r="B40" s="92" t="s">
        <v>52</v>
      </c>
      <c r="C40" s="92" t="s">
        <v>134</v>
      </c>
      <c r="F40" s="92" t="s">
        <v>244</v>
      </c>
      <c r="H40" s="107"/>
    </row>
    <row r="41" spans="2:8" s="92" customFormat="1" ht="60" hidden="1">
      <c r="C41" s="92" t="s">
        <v>123</v>
      </c>
      <c r="F41" s="92" t="s">
        <v>245</v>
      </c>
      <c r="H41" s="107"/>
    </row>
    <row r="42" spans="2:8" s="92" customFormat="1" ht="45" hidden="1">
      <c r="B42" s="92" t="s">
        <v>135</v>
      </c>
      <c r="C42" s="92" t="s">
        <v>136</v>
      </c>
      <c r="F42" s="92" t="s">
        <v>246</v>
      </c>
      <c r="H42" s="107"/>
    </row>
    <row r="43" spans="2:8" s="92" customFormat="1" hidden="1">
      <c r="B43" s="92" t="s">
        <v>137</v>
      </c>
      <c r="C43" s="92" t="s">
        <v>138</v>
      </c>
      <c r="F43" s="92" t="s">
        <v>247</v>
      </c>
      <c r="H43" s="107"/>
    </row>
    <row r="44" spans="2:8" s="92" customFormat="1" hidden="1">
      <c r="B44" s="92" t="s">
        <v>83</v>
      </c>
    </row>
    <row r="45" spans="2:8" s="92" customFormat="1" hidden="1">
      <c r="B45" s="92" t="s">
        <v>53</v>
      </c>
    </row>
    <row r="46" spans="2:8" s="92" customFormat="1" ht="30" hidden="1">
      <c r="B46" s="92" t="s">
        <v>82</v>
      </c>
    </row>
    <row r="47" spans="2:8" s="92" customFormat="1"/>
    <row r="48" spans="2:8" s="92" customFormat="1"/>
    <row r="49" s="92" customFormat="1"/>
    <row r="50" s="92" customFormat="1"/>
    <row r="51" s="92" customFormat="1"/>
    <row r="52" s="92" customFormat="1"/>
    <row r="53" s="92" customFormat="1"/>
    <row r="54" s="92" customFormat="1"/>
    <row r="55" s="92" customFormat="1"/>
    <row r="56" s="92" customFormat="1"/>
    <row r="57" s="92" customFormat="1"/>
    <row r="58" s="92" customFormat="1"/>
    <row r="59" s="92" customFormat="1"/>
    <row r="60" s="92" customFormat="1"/>
    <row r="61" s="92" customFormat="1"/>
    <row r="62" s="92" customFormat="1"/>
    <row r="63" s="92" customFormat="1"/>
    <row r="64"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sheetData>
  <mergeCells count="71">
    <mergeCell ref="B2:D4"/>
    <mergeCell ref="E2:S2"/>
    <mergeCell ref="U2:U4"/>
    <mergeCell ref="W2:AQ2"/>
    <mergeCell ref="E3:H3"/>
    <mergeCell ref="I3:S3"/>
    <mergeCell ref="W3:AF3"/>
    <mergeCell ref="AG3:AQ3"/>
    <mergeCell ref="E4:S4"/>
    <mergeCell ref="W4:AQ4"/>
    <mergeCell ref="B6:E6"/>
    <mergeCell ref="F6:K6"/>
    <mergeCell ref="M6:N6"/>
    <mergeCell ref="O6:S6"/>
    <mergeCell ref="B7:E7"/>
    <mergeCell ref="F7:R7"/>
    <mergeCell ref="B8:E8"/>
    <mergeCell ref="F8:S8"/>
    <mergeCell ref="B9:E9"/>
    <mergeCell ref="F9:S9"/>
    <mergeCell ref="B11:E11"/>
    <mergeCell ref="F11:I11"/>
    <mergeCell ref="K11:P11"/>
    <mergeCell ref="Q11:AM11"/>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K14:L16"/>
    <mergeCell ref="M14:N16"/>
    <mergeCell ref="O14:P14"/>
    <mergeCell ref="AG14:AH16"/>
    <mergeCell ref="AI14:AJ16"/>
    <mergeCell ref="AN14:AN16"/>
    <mergeCell ref="AO14:AO16"/>
    <mergeCell ref="AP14:AP16"/>
    <mergeCell ref="O15:O16"/>
    <mergeCell ref="P15:P16"/>
    <mergeCell ref="Q15:R16"/>
    <mergeCell ref="S15:S16"/>
    <mergeCell ref="U15:U16"/>
    <mergeCell ref="W15:W16"/>
    <mergeCell ref="Y15:Y16"/>
    <mergeCell ref="AF13:AF16"/>
    <mergeCell ref="AG13:AM13"/>
    <mergeCell ref="AN13:AP13"/>
    <mergeCell ref="AK14:AM14"/>
    <mergeCell ref="Q13:AE14"/>
    <mergeCell ref="AA15:AA16"/>
    <mergeCell ref="Q20:R20"/>
    <mergeCell ref="Q21:R21"/>
    <mergeCell ref="AK15:AK16"/>
    <mergeCell ref="AL15:AL16"/>
    <mergeCell ref="AM15:AM16"/>
    <mergeCell ref="Q17:R17"/>
    <mergeCell ref="Q18:R18"/>
    <mergeCell ref="Q19:R19"/>
    <mergeCell ref="AC15:AC16"/>
    <mergeCell ref="AE15:AE16"/>
  </mergeCells>
  <conditionalFormatting sqref="K17:K21">
    <cfRule type="containsText" dxfId="343" priority="68" operator="containsText" text="IMPROBABLE">
      <formula>NOT(ISERROR(SEARCH("IMPROBABLE",K17)))</formula>
    </cfRule>
    <cfRule type="containsText" dxfId="342" priority="69" operator="containsText" text="PROBABLE">
      <formula>NOT(ISERROR(SEARCH("PROBABLE",K17)))</formula>
    </cfRule>
    <cfRule type="containsText" dxfId="341" priority="70" operator="containsText" text="CASI CIERTA">
      <formula>NOT(ISERROR(SEARCH("CASI CIERTA",K17)))</formula>
    </cfRule>
    <cfRule type="containsText" dxfId="340" priority="71" operator="containsText" text="POSIBLE">
      <formula>NOT(ISERROR(SEARCH("POSIBLE",K17)))</formula>
    </cfRule>
    <cfRule type="containsText" dxfId="339" priority="72" operator="containsText" text="RARO">
      <formula>NOT(ISERROR(SEARCH("RARO",K17)))</formula>
    </cfRule>
  </conditionalFormatting>
  <conditionalFormatting sqref="M17:M21">
    <cfRule type="containsText" dxfId="338" priority="63" operator="containsText" text="CATASTRÓFICO">
      <formula>NOT(ISERROR(SEARCH("CATASTRÓFICO",M17)))</formula>
    </cfRule>
    <cfRule type="containsText" dxfId="337" priority="64" operator="containsText" text="MAYOR">
      <formula>NOT(ISERROR(SEARCH("MAYOR",M17)))</formula>
    </cfRule>
    <cfRule type="containsText" dxfId="336" priority="65" operator="containsText" text="MODERADO">
      <formula>NOT(ISERROR(SEARCH("MODERADO",M17)))</formula>
    </cfRule>
    <cfRule type="containsText" dxfId="335" priority="66" operator="containsText" text="MENOR">
      <formula>NOT(ISERROR(SEARCH("MENOR",M17)))</formula>
    </cfRule>
    <cfRule type="containsText" dxfId="334" priority="67" operator="containsText" text="INSIGNIFICANTE">
      <formula>NOT(ISERROR(SEARCH("INSIGNIFICANTE",M17)))</formula>
    </cfRule>
  </conditionalFormatting>
  <conditionalFormatting sqref="AF17 P17:P21 AL17:AP17 AL18:AN21 AP18:AP20">
    <cfRule type="containsText" dxfId="333" priority="59" operator="containsText" text="RIESGO EXTREMO">
      <formula>NOT(ISERROR(SEARCH("RIESGO EXTREMO",P17)))</formula>
    </cfRule>
    <cfRule type="containsText" dxfId="332" priority="60" operator="containsText" text="RIESGO ALTO">
      <formula>NOT(ISERROR(SEARCH("RIESGO ALTO",P17)))</formula>
    </cfRule>
    <cfRule type="containsText" dxfId="331" priority="61" operator="containsText" text="RIESGO MODERADO">
      <formula>NOT(ISERROR(SEARCH("RIESGO MODERADO",P17)))</formula>
    </cfRule>
    <cfRule type="containsText" dxfId="330" priority="62" operator="containsText" text="RIESGO BAJO">
      <formula>NOT(ISERROR(SEARCH("RIESGO BAJO",P17)))</formula>
    </cfRule>
  </conditionalFormatting>
  <conditionalFormatting sqref="AF17:AF21">
    <cfRule type="containsText" dxfId="329" priority="55" operator="containsText" text="RIESGO EXTREMO">
      <formula>NOT(ISERROR(SEARCH("RIESGO EXTREMO",AF17)))</formula>
    </cfRule>
    <cfRule type="containsText" dxfId="328" priority="56" operator="containsText" text="RIESGO ALTO">
      <formula>NOT(ISERROR(SEARCH("RIESGO ALTO",AF17)))</formula>
    </cfRule>
    <cfRule type="containsText" dxfId="327" priority="57" operator="containsText" text="RIESGO MODERADO">
      <formula>NOT(ISERROR(SEARCH("RIESGO MODERADO",AF17)))</formula>
    </cfRule>
    <cfRule type="containsText" dxfId="326" priority="58" operator="containsText" text="RIESGO BAJO">
      <formula>NOT(ISERROR(SEARCH("RIESGO BAJO",AF17)))</formula>
    </cfRule>
  </conditionalFormatting>
  <conditionalFormatting sqref="AG17:AG21">
    <cfRule type="containsText" dxfId="325" priority="50" operator="containsText" text="IMPROBABLE">
      <formula>NOT(ISERROR(SEARCH("IMPROBABLE",AG17)))</formula>
    </cfRule>
    <cfRule type="containsText" dxfId="324" priority="51" operator="containsText" text="PROBABLE">
      <formula>NOT(ISERROR(SEARCH("PROBABLE",AG17)))</formula>
    </cfRule>
    <cfRule type="containsText" dxfId="323" priority="52" operator="containsText" text="CASI CIERTA">
      <formula>NOT(ISERROR(SEARCH("CASI CIERTA",AG17)))</formula>
    </cfRule>
    <cfRule type="containsText" dxfId="322" priority="53" operator="containsText" text="POSIBLE">
      <formula>NOT(ISERROR(SEARCH("POSIBLE",AG17)))</formula>
    </cfRule>
    <cfRule type="containsText" dxfId="321" priority="54" operator="containsText" text="RARO">
      <formula>NOT(ISERROR(SEARCH("RARO",AG17)))</formula>
    </cfRule>
  </conditionalFormatting>
  <conditionalFormatting sqref="AI17:AI21">
    <cfRule type="containsText" dxfId="320" priority="45" operator="containsText" text="CATASTRÓFICO">
      <formula>NOT(ISERROR(SEARCH("CATASTRÓFICO",AI17)))</formula>
    </cfRule>
    <cfRule type="containsText" dxfId="319" priority="46" operator="containsText" text="MAYOR">
      <formula>NOT(ISERROR(SEARCH("MAYOR",AI17)))</formula>
    </cfRule>
    <cfRule type="containsText" dxfId="318" priority="47" operator="containsText" text="MODERADO">
      <formula>NOT(ISERROR(SEARCH("MODERADO",AI17)))</formula>
    </cfRule>
    <cfRule type="containsText" dxfId="317" priority="48" operator="containsText" text="MENOR">
      <formula>NOT(ISERROR(SEARCH("MENOR",AI17)))</formula>
    </cfRule>
    <cfRule type="containsText" dxfId="316" priority="49" operator="containsText" text="INSIGNIFICANTE">
      <formula>NOT(ISERROR(SEARCH("INSIGNIFICANTE",AI17)))</formula>
    </cfRule>
  </conditionalFormatting>
  <conditionalFormatting sqref="AP21">
    <cfRule type="containsText" dxfId="315" priority="41" operator="containsText" text="RIESGO EXTREMO">
      <formula>NOT(ISERROR(SEARCH("RIESGO EXTREMO",AP21)))</formula>
    </cfRule>
    <cfRule type="containsText" dxfId="314" priority="42" operator="containsText" text="RIESGO ALTO">
      <formula>NOT(ISERROR(SEARCH("RIESGO ALTO",AP21)))</formula>
    </cfRule>
    <cfRule type="containsText" dxfId="313" priority="43" operator="containsText" text="RIESGO MODERADO">
      <formula>NOT(ISERROR(SEARCH("RIESGO MODERADO",AP21)))</formula>
    </cfRule>
    <cfRule type="containsText" dxfId="312" priority="44" operator="containsText" text="RIESGO BAJO">
      <formula>NOT(ISERROR(SEARCH("RIESGO BAJO",AP21)))</formula>
    </cfRule>
  </conditionalFormatting>
  <conditionalFormatting sqref="AO18:AO21">
    <cfRule type="containsText" dxfId="311" priority="37" operator="containsText" text="RIESGO EXTREMO">
      <formula>NOT(ISERROR(SEARCH("RIESGO EXTREMO",AO18)))</formula>
    </cfRule>
    <cfRule type="containsText" dxfId="310" priority="38" operator="containsText" text="RIESGO ALTO">
      <formula>NOT(ISERROR(SEARCH("RIESGO ALTO",AO18)))</formula>
    </cfRule>
    <cfRule type="containsText" dxfId="309" priority="39" operator="containsText" text="RIESGO MODERADO">
      <formula>NOT(ISERROR(SEARCH("RIESGO MODERADO",AO18)))</formula>
    </cfRule>
    <cfRule type="containsText" dxfId="308" priority="40" operator="containsText" text="RIESGO BAJO">
      <formula>NOT(ISERROR(SEARCH("RIESGO BAJO",AO18)))</formula>
    </cfRule>
  </conditionalFormatting>
  <conditionalFormatting sqref="K17:K21">
    <cfRule type="containsText" dxfId="307" priority="32" operator="containsText" text="IMPROBABLE">
      <formula>NOT(ISERROR(SEARCH("IMPROBABLE",K17)))</formula>
    </cfRule>
    <cfRule type="containsText" dxfId="306" priority="33" operator="containsText" text="PROBABLE">
      <formula>NOT(ISERROR(SEARCH("PROBABLE",K17)))</formula>
    </cfRule>
    <cfRule type="containsText" dxfId="305" priority="34" operator="containsText" text="CASI CIERTA">
      <formula>NOT(ISERROR(SEARCH("CASI CIERTA",K17)))</formula>
    </cfRule>
    <cfRule type="containsText" dxfId="304" priority="35" operator="containsText" text="POSIBLE">
      <formula>NOT(ISERROR(SEARCH("POSIBLE",K17)))</formula>
    </cfRule>
    <cfRule type="containsText" dxfId="303" priority="36" operator="containsText" text="RARO">
      <formula>NOT(ISERROR(SEARCH("RARO",K17)))</formula>
    </cfRule>
  </conditionalFormatting>
  <conditionalFormatting sqref="M17:M21">
    <cfRule type="containsText" dxfId="302" priority="27" operator="containsText" text="CATASTRÓFICO">
      <formula>NOT(ISERROR(SEARCH("CATASTRÓFICO",M17)))</formula>
    </cfRule>
    <cfRule type="containsText" dxfId="301" priority="28" operator="containsText" text="MAYOR">
      <formula>NOT(ISERROR(SEARCH("MAYOR",M17)))</formula>
    </cfRule>
    <cfRule type="containsText" dxfId="300" priority="29" operator="containsText" text="MODERADO">
      <formula>NOT(ISERROR(SEARCH("MODERADO",M17)))</formula>
    </cfRule>
    <cfRule type="containsText" dxfId="299" priority="30" operator="containsText" text="MENOR">
      <formula>NOT(ISERROR(SEARCH("MENOR",M17)))</formula>
    </cfRule>
    <cfRule type="containsText" dxfId="298" priority="31" operator="containsText" text="INSIGNIFICANTE">
      <formula>NOT(ISERROR(SEARCH("INSIGNIFICANTE",M17)))</formula>
    </cfRule>
  </conditionalFormatting>
  <conditionalFormatting sqref="AF17 P17:P21 AL17:AP17 AL18:AN21 AP18:AP20">
    <cfRule type="containsText" dxfId="297" priority="23" operator="containsText" text="RIESGO EXTREMO">
      <formula>NOT(ISERROR(SEARCH("RIESGO EXTREMO",P17)))</formula>
    </cfRule>
    <cfRule type="containsText" dxfId="296" priority="24" operator="containsText" text="RIESGO ALTO">
      <formula>NOT(ISERROR(SEARCH("RIESGO ALTO",P17)))</formula>
    </cfRule>
    <cfRule type="containsText" dxfId="295" priority="25" operator="containsText" text="RIESGO MODERADO">
      <formula>NOT(ISERROR(SEARCH("RIESGO MODERADO",P17)))</formula>
    </cfRule>
    <cfRule type="containsText" dxfId="294" priority="26" operator="containsText" text="RIESGO BAJO">
      <formula>NOT(ISERROR(SEARCH("RIESGO BAJO",P17)))</formula>
    </cfRule>
  </conditionalFormatting>
  <conditionalFormatting sqref="AF17:AF21">
    <cfRule type="containsText" dxfId="293" priority="19" operator="containsText" text="RIESGO EXTREMO">
      <formula>NOT(ISERROR(SEARCH("RIESGO EXTREMO",AF17)))</formula>
    </cfRule>
    <cfRule type="containsText" dxfId="292" priority="20" operator="containsText" text="RIESGO ALTO">
      <formula>NOT(ISERROR(SEARCH("RIESGO ALTO",AF17)))</formula>
    </cfRule>
    <cfRule type="containsText" dxfId="291" priority="21" operator="containsText" text="RIESGO MODERADO">
      <formula>NOT(ISERROR(SEARCH("RIESGO MODERADO",AF17)))</formula>
    </cfRule>
    <cfRule type="containsText" dxfId="290" priority="22" operator="containsText" text="RIESGO BAJO">
      <formula>NOT(ISERROR(SEARCH("RIESGO BAJO",AF17)))</formula>
    </cfRule>
  </conditionalFormatting>
  <conditionalFormatting sqref="AG17:AG21">
    <cfRule type="containsText" dxfId="289" priority="14" operator="containsText" text="IMPROBABLE">
      <formula>NOT(ISERROR(SEARCH("IMPROBABLE",AG17)))</formula>
    </cfRule>
    <cfRule type="containsText" dxfId="288" priority="15" operator="containsText" text="PROBABLE">
      <formula>NOT(ISERROR(SEARCH("PROBABLE",AG17)))</formula>
    </cfRule>
    <cfRule type="containsText" dxfId="287" priority="16" operator="containsText" text="CASI CIERTA">
      <formula>NOT(ISERROR(SEARCH("CASI CIERTA",AG17)))</formula>
    </cfRule>
    <cfRule type="containsText" dxfId="286" priority="17" operator="containsText" text="POSIBLE">
      <formula>NOT(ISERROR(SEARCH("POSIBLE",AG17)))</formula>
    </cfRule>
    <cfRule type="containsText" dxfId="285" priority="18" operator="containsText" text="RARO">
      <formula>NOT(ISERROR(SEARCH("RARO",AG17)))</formula>
    </cfRule>
  </conditionalFormatting>
  <conditionalFormatting sqref="AI17:AI21">
    <cfRule type="containsText" dxfId="284" priority="9" operator="containsText" text="CATASTRÓFICO">
      <formula>NOT(ISERROR(SEARCH("CATASTRÓFICO",AI17)))</formula>
    </cfRule>
    <cfRule type="containsText" dxfId="283" priority="10" operator="containsText" text="MAYOR">
      <formula>NOT(ISERROR(SEARCH("MAYOR",AI17)))</formula>
    </cfRule>
    <cfRule type="containsText" dxfId="282" priority="11" operator="containsText" text="MODERADO">
      <formula>NOT(ISERROR(SEARCH("MODERADO",AI17)))</formula>
    </cfRule>
    <cfRule type="containsText" dxfId="281" priority="12" operator="containsText" text="MENOR">
      <formula>NOT(ISERROR(SEARCH("MENOR",AI17)))</formula>
    </cfRule>
    <cfRule type="containsText" dxfId="280" priority="13" operator="containsText" text="INSIGNIFICANTE">
      <formula>NOT(ISERROR(SEARCH("INSIGNIFICANTE",AI17)))</formula>
    </cfRule>
  </conditionalFormatting>
  <conditionalFormatting sqref="AP21">
    <cfRule type="containsText" dxfId="279" priority="5" operator="containsText" text="RIESGO EXTREMO">
      <formula>NOT(ISERROR(SEARCH("RIESGO EXTREMO",AP21)))</formula>
    </cfRule>
    <cfRule type="containsText" dxfId="278" priority="6" operator="containsText" text="RIESGO ALTO">
      <formula>NOT(ISERROR(SEARCH("RIESGO ALTO",AP21)))</formula>
    </cfRule>
    <cfRule type="containsText" dxfId="277" priority="7" operator="containsText" text="RIESGO MODERADO">
      <formula>NOT(ISERROR(SEARCH("RIESGO MODERADO",AP21)))</formula>
    </cfRule>
    <cfRule type="containsText" dxfId="276" priority="8" operator="containsText" text="RIESGO BAJO">
      <formula>NOT(ISERROR(SEARCH("RIESGO BAJO",AP21)))</formula>
    </cfRule>
  </conditionalFormatting>
  <conditionalFormatting sqref="AO18:AO21">
    <cfRule type="containsText" dxfId="275" priority="1" operator="containsText" text="RIESGO EXTREMO">
      <formula>NOT(ISERROR(SEARCH("RIESGO EXTREMO",AO18)))</formula>
    </cfRule>
    <cfRule type="containsText" dxfId="274" priority="2" operator="containsText" text="RIESGO ALTO">
      <formula>NOT(ISERROR(SEARCH("RIESGO ALTO",AO18)))</formula>
    </cfRule>
    <cfRule type="containsText" dxfId="273" priority="3" operator="containsText" text="RIESGO MODERADO">
      <formula>NOT(ISERROR(SEARCH("RIESGO MODERADO",AO18)))</formula>
    </cfRule>
    <cfRule type="containsText" dxfId="272" priority="4" operator="containsText" text="RIESGO BAJO">
      <formula>NOT(ISERROR(SEARCH("RIESGO BAJO",AO18)))</formula>
    </cfRule>
  </conditionalFormatting>
  <dataValidations count="21">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21">
      <formula1>INDIRECT($D$21)</formula1>
    </dataValidation>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D21">
      <formula1>INDIRECT($C$21)</formula1>
    </dataValidation>
    <dataValidation type="list" allowBlank="1" showInputMessage="1" showErrorMessage="1" sqref="D20">
      <formula1>INDIRECT($C$20)</formula1>
    </dataValidation>
    <dataValidation type="list" allowBlank="1" showInputMessage="1" showErrorMessage="1" sqref="D19">
      <formula1>INDIRECT($C$19)</formula1>
    </dataValidation>
    <dataValidation type="list" allowBlank="1" showInputMessage="1" showErrorMessage="1" sqref="C17:C21">
      <formula1>factores</formula1>
    </dataValidation>
    <dataValidation type="list" allowBlank="1" showInputMessage="1" showErrorMessage="1" sqref="D18">
      <formula1>INDIRECT($C$18)</formula1>
    </dataValidation>
    <dataValidation type="list" allowBlank="1" showInputMessage="1" showErrorMessage="1" sqref="D17">
      <formula1>INDIRECT($C$17)</formula1>
    </dataValidation>
    <dataValidation type="list" allowBlank="1" showInputMessage="1" showErrorMessage="1" sqref="E17">
      <formula1>INDIRECT($D$17)</formula1>
    </dataValidation>
    <dataValidation type="list" allowBlank="1" showInputMessage="1" showErrorMessage="1" sqref="I17:I21">
      <formula1>clasificaciónriesgos</formula1>
    </dataValidation>
    <dataValidation type="list" allowBlank="1" showInputMessage="1" showErrorMessage="1" sqref="AA17:AA21 W17:W21 S17:S21 U17:U21 AC17:AC21 Y17:Y21">
      <formula1>"SI,NO"</formula1>
    </dataValidation>
    <dataValidation type="list" allowBlank="1" showInputMessage="1" showErrorMessage="1" sqref="M21">
      <formula1>INDIRECT($J$21)</formula1>
    </dataValidation>
    <dataValidation type="list" allowBlank="1" showInputMessage="1" showErrorMessage="1" sqref="M20">
      <formula1>INDIRECT($J$20)</formula1>
    </dataValidation>
    <dataValidation type="list" allowBlank="1" showInputMessage="1" showErrorMessage="1" sqref="M19">
      <formula1>INDIRECT($J$19)</formula1>
    </dataValidation>
    <dataValidation type="list" allowBlank="1" showInputMessage="1" showErrorMessage="1" sqref="M18">
      <formula1>INDIRECT($J$18)</formula1>
    </dataValidation>
    <dataValidation type="list" allowBlank="1" showInputMessage="1" showErrorMessage="1" sqref="M17">
      <formula1>INDIRECT($J$17)</formula1>
    </dataValidation>
    <dataValidation type="list" allowBlank="1" showInputMessage="1" showErrorMessage="1" sqref="K17:K21 AG17:AG18">
      <formula1>probabilidad</formula1>
    </dataValidation>
  </dataValidation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dimension ref="B2:AQ2978"/>
  <sheetViews>
    <sheetView showGridLines="0" zoomScale="40" zoomScaleNormal="40" zoomScaleSheetLayoutView="25" zoomScalePageLayoutView="40" workbookViewId="0">
      <selection activeCell="O6" sqref="O6:S6"/>
    </sheetView>
  </sheetViews>
  <sheetFormatPr baseColWidth="10" defaultColWidth="11.42578125" defaultRowHeight="15"/>
  <cols>
    <col min="1" max="1" width="4.28515625" style="1" customWidth="1"/>
    <col min="2" max="2" width="12.85546875" style="1" customWidth="1"/>
    <col min="3" max="3" width="16" style="1" customWidth="1" collapsed="1"/>
    <col min="4" max="4" width="24.85546875" style="1" customWidth="1"/>
    <col min="5" max="5" width="58.140625" style="1" customWidth="1"/>
    <col min="6" max="6" width="58.140625" style="1" customWidth="1" collapsed="1"/>
    <col min="7" max="8" width="58.140625" style="1" customWidth="1"/>
    <col min="9" max="9" width="26.7109375" style="1" customWidth="1"/>
    <col min="10" max="10" width="26.7109375" style="1" hidden="1" customWidth="1"/>
    <col min="11" max="11" width="22.7109375" style="1" customWidth="1" collapsed="1"/>
    <col min="12" max="12" width="25.140625" style="1" hidden="1" customWidth="1"/>
    <col min="13" max="13" width="22.5703125" style="1" customWidth="1"/>
    <col min="14" max="14" width="11.42578125" style="1" hidden="1" customWidth="1"/>
    <col min="15" max="16" width="21.5703125" style="1" customWidth="1"/>
    <col min="17" max="17" width="28.85546875" style="1" customWidth="1" collapsed="1"/>
    <col min="18" max="18" width="23.140625" style="1" customWidth="1"/>
    <col min="19" max="19" width="39.7109375" style="1" customWidth="1"/>
    <col min="20" max="20" width="39.7109375" style="1" hidden="1" customWidth="1"/>
    <col min="21" max="21" width="39.7109375" style="1" customWidth="1"/>
    <col min="22" max="22" width="39.7109375" style="1" hidden="1" customWidth="1"/>
    <col min="23" max="23" width="39.7109375" style="1" customWidth="1"/>
    <col min="24" max="24" width="39.7109375" style="1" hidden="1" customWidth="1"/>
    <col min="25" max="25" width="39.7109375" style="1" customWidth="1"/>
    <col min="26" max="26" width="39.7109375" style="1" hidden="1" customWidth="1"/>
    <col min="27" max="27" width="39.7109375" style="1" customWidth="1"/>
    <col min="28" max="28" width="39.7109375" style="1" hidden="1" customWidth="1"/>
    <col min="29" max="29" width="39.7109375" style="1" customWidth="1"/>
    <col min="30" max="30" width="36.28515625" style="1" hidden="1" customWidth="1"/>
    <col min="31" max="31" width="17.28515625" style="1" customWidth="1"/>
    <col min="32" max="32" width="18.7109375" style="1" customWidth="1"/>
    <col min="33" max="33" width="25.5703125" style="1" customWidth="1"/>
    <col min="34" max="34" width="30.85546875" style="1" hidden="1" customWidth="1"/>
    <col min="35" max="35" width="23" style="1" customWidth="1"/>
    <col min="36" max="36" width="11.42578125" style="1" hidden="1" customWidth="1"/>
    <col min="37" max="37" width="17.85546875" style="1" customWidth="1"/>
    <col min="38" max="39" width="17.28515625" style="1" customWidth="1"/>
    <col min="40" max="40" width="23" style="1" customWidth="1"/>
    <col min="41" max="41" width="25.85546875" style="1" customWidth="1"/>
    <col min="42" max="42" width="23" style="1" customWidth="1"/>
    <col min="43" max="43" width="55.42578125"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2" t="s">
        <v>2</v>
      </c>
      <c r="AH3" s="462"/>
      <c r="AI3" s="462"/>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35.25" customHeight="1">
      <c r="B6" s="464" t="s">
        <v>93</v>
      </c>
      <c r="C6" s="465"/>
      <c r="D6" s="465"/>
      <c r="E6" s="466"/>
      <c r="F6" s="467" t="s">
        <v>892</v>
      </c>
      <c r="G6" s="468"/>
      <c r="H6" s="468"/>
      <c r="I6" s="468"/>
      <c r="J6" s="468"/>
      <c r="K6" s="468"/>
      <c r="L6" s="279"/>
      <c r="M6" s="465" t="s">
        <v>94</v>
      </c>
      <c r="N6" s="465"/>
      <c r="O6" s="469" t="s">
        <v>905</v>
      </c>
      <c r="P6" s="469"/>
      <c r="Q6" s="469"/>
      <c r="R6" s="469"/>
      <c r="S6" s="470"/>
    </row>
    <row r="7" spans="2:43" ht="35.25" customHeight="1">
      <c r="B7" s="471" t="s">
        <v>95</v>
      </c>
      <c r="C7" s="472"/>
      <c r="D7" s="472"/>
      <c r="E7" s="473"/>
      <c r="F7" s="474" t="s">
        <v>904</v>
      </c>
      <c r="G7" s="475"/>
      <c r="H7" s="475"/>
      <c r="I7" s="475"/>
      <c r="J7" s="475"/>
      <c r="K7" s="475"/>
      <c r="L7" s="475"/>
      <c r="M7" s="475"/>
      <c r="N7" s="475"/>
      <c r="O7" s="475"/>
      <c r="P7" s="475"/>
      <c r="Q7" s="475"/>
      <c r="R7" s="475"/>
      <c r="S7" s="280"/>
    </row>
    <row r="8" spans="2:43" ht="35.25" customHeight="1">
      <c r="B8" s="471" t="s">
        <v>96</v>
      </c>
      <c r="C8" s="472"/>
      <c r="D8" s="472"/>
      <c r="E8" s="473"/>
      <c r="F8" s="476" t="s">
        <v>908</v>
      </c>
      <c r="G8" s="477"/>
      <c r="H8" s="477"/>
      <c r="I8" s="477"/>
      <c r="J8" s="477"/>
      <c r="K8" s="477"/>
      <c r="L8" s="477"/>
      <c r="M8" s="477"/>
      <c r="N8" s="477"/>
      <c r="O8" s="477"/>
      <c r="P8" s="477"/>
      <c r="Q8" s="477"/>
      <c r="R8" s="477"/>
      <c r="S8" s="478"/>
    </row>
    <row r="9" spans="2:43" ht="159" customHeight="1" thickBot="1">
      <c r="B9" s="479" t="s">
        <v>97</v>
      </c>
      <c r="C9" s="480"/>
      <c r="D9" s="480"/>
      <c r="E9" s="481"/>
      <c r="F9" s="482" t="s">
        <v>906</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151"/>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152"/>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499"/>
      <c r="AH12" s="499"/>
      <c r="AI12" s="499"/>
      <c r="AJ12" s="499"/>
      <c r="AK12" s="499"/>
      <c r="AL12" s="501"/>
      <c r="AM12" s="498"/>
      <c r="AN12" s="497" t="s">
        <v>14</v>
      </c>
      <c r="AO12" s="497"/>
      <c r="AP12" s="497"/>
      <c r="AQ12" s="502"/>
    </row>
    <row r="13" spans="2:43" s="10" customFormat="1" ht="44.25" customHeight="1">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28" t="s">
        <v>24</v>
      </c>
      <c r="AG13" s="530" t="s">
        <v>25</v>
      </c>
      <c r="AH13" s="512"/>
      <c r="AI13" s="512"/>
      <c r="AJ13" s="512"/>
      <c r="AK13" s="512"/>
      <c r="AL13" s="512"/>
      <c r="AM13" s="507"/>
      <c r="AN13" s="531" t="s">
        <v>26</v>
      </c>
      <c r="AO13" s="532"/>
      <c r="AP13" s="533"/>
      <c r="AQ13" s="515" t="s">
        <v>27</v>
      </c>
    </row>
    <row r="14" spans="2:43" s="10" customFormat="1" ht="66"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7"/>
      <c r="AG14" s="524" t="s">
        <v>28</v>
      </c>
      <c r="AH14" s="415"/>
      <c r="AI14" s="415" t="s">
        <v>29</v>
      </c>
      <c r="AJ14" s="415"/>
      <c r="AK14" s="415" t="s">
        <v>30</v>
      </c>
      <c r="AL14" s="415"/>
      <c r="AM14" s="416"/>
      <c r="AN14" s="4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226</v>
      </c>
      <c r="R15" s="519"/>
      <c r="S15" s="415" t="s">
        <v>37</v>
      </c>
      <c r="T15" s="150"/>
      <c r="U15" s="415" t="s">
        <v>38</v>
      </c>
      <c r="V15" s="150"/>
      <c r="W15" s="415" t="s">
        <v>227</v>
      </c>
      <c r="X15" s="150"/>
      <c r="Y15" s="415" t="s">
        <v>39</v>
      </c>
      <c r="Z15" s="150"/>
      <c r="AA15" s="415" t="s">
        <v>40</v>
      </c>
      <c r="AB15" s="150"/>
      <c r="AC15" s="415" t="s">
        <v>41</v>
      </c>
      <c r="AD15" s="150"/>
      <c r="AE15" s="415" t="s">
        <v>42</v>
      </c>
      <c r="AF15" s="527"/>
      <c r="AG15" s="524"/>
      <c r="AH15" s="415"/>
      <c r="AI15" s="415"/>
      <c r="AJ15" s="415"/>
      <c r="AK15" s="415" t="s">
        <v>34</v>
      </c>
      <c r="AL15" s="415" t="s">
        <v>35</v>
      </c>
      <c r="AM15" s="416" t="s">
        <v>43</v>
      </c>
      <c r="AN15" s="525"/>
      <c r="AO15" s="526"/>
      <c r="AP15" s="527"/>
      <c r="AQ15" s="516"/>
    </row>
    <row r="16" spans="2:43" s="10" customFormat="1" ht="87.75" customHeight="1" thickBot="1">
      <c r="B16" s="495"/>
      <c r="C16" s="505"/>
      <c r="D16" s="506"/>
      <c r="E16" s="509"/>
      <c r="F16" s="16" t="s">
        <v>44</v>
      </c>
      <c r="G16" s="17" t="s">
        <v>45</v>
      </c>
      <c r="H16" s="17" t="s">
        <v>46</v>
      </c>
      <c r="I16" s="418"/>
      <c r="J16" s="14"/>
      <c r="K16" s="520"/>
      <c r="L16" s="521"/>
      <c r="M16" s="523"/>
      <c r="N16" s="521"/>
      <c r="O16" s="417"/>
      <c r="P16" s="418"/>
      <c r="Q16" s="520"/>
      <c r="R16" s="521"/>
      <c r="S16" s="417"/>
      <c r="T16" s="149"/>
      <c r="U16" s="417"/>
      <c r="V16" s="149"/>
      <c r="W16" s="417"/>
      <c r="X16" s="149"/>
      <c r="Y16" s="417"/>
      <c r="Z16" s="149"/>
      <c r="AA16" s="417"/>
      <c r="AB16" s="149"/>
      <c r="AC16" s="417"/>
      <c r="AD16" s="149"/>
      <c r="AE16" s="417"/>
      <c r="AF16" s="529"/>
      <c r="AG16" s="519"/>
      <c r="AH16" s="417"/>
      <c r="AI16" s="417"/>
      <c r="AJ16" s="417"/>
      <c r="AK16" s="417"/>
      <c r="AL16" s="417"/>
      <c r="AM16" s="418"/>
      <c r="AN16" s="525"/>
      <c r="AO16" s="526"/>
      <c r="AP16" s="527"/>
      <c r="AQ16" s="517"/>
    </row>
    <row r="17" spans="2:43" s="311" customFormat="1" ht="108">
      <c r="B17" s="306">
        <v>1</v>
      </c>
      <c r="C17" s="307" t="s">
        <v>47</v>
      </c>
      <c r="D17" s="157" t="s">
        <v>48</v>
      </c>
      <c r="E17" s="248" t="s">
        <v>49</v>
      </c>
      <c r="F17" s="369" t="s">
        <v>762</v>
      </c>
      <c r="G17" s="173" t="s">
        <v>763</v>
      </c>
      <c r="H17" s="369" t="s">
        <v>764</v>
      </c>
      <c r="I17" s="254" t="s">
        <v>51</v>
      </c>
      <c r="J17" s="243" t="str">
        <f>IF(I17="corrupción","impactoco","impacto")</f>
        <v>impacto</v>
      </c>
      <c r="K17" s="160" t="s">
        <v>52</v>
      </c>
      <c r="L17" s="162" t="str">
        <f t="shared" ref="L17:L36" si="0">IF(K17="RARO","1",IF(K17="IMPROBABLE","2",IF(K17="POSIBLE","3",IF(K17="PROBABLE","4",IF(K17="CASI CIERTA","5","")))))</f>
        <v>5</v>
      </c>
      <c r="M17" s="161" t="s">
        <v>83</v>
      </c>
      <c r="N17" s="162" t="str">
        <f>IF(M17="INSIGNIFICANTE","1",IF(M17="MENOR","2",IF(M17="MODERADO","3",IF(M17="MAYOR","4",IF(M17="CATASTRÓFICO","5","")))))</f>
        <v>3</v>
      </c>
      <c r="O17" s="163">
        <f>IF(L17="","",L17*N17)</f>
        <v>15</v>
      </c>
      <c r="P17" s="164" t="str">
        <f>IF(O17="","",IF(O17&gt;=15,"RIESGO EXTREMO",IF(O17&gt;=7,"RIESGO ALTO",IF(O17&gt;=4,"RIESGO MODERADO",IF(O17&gt;=1,"RIESGO BAJO","")))))</f>
        <v>RIESGO EXTREMO</v>
      </c>
      <c r="Q17" s="434" t="s">
        <v>765</v>
      </c>
      <c r="R17" s="435"/>
      <c r="S17" s="161" t="s">
        <v>55</v>
      </c>
      <c r="T17" s="165">
        <f>IF(S17="SI",15,0)</f>
        <v>15</v>
      </c>
      <c r="U17" s="161" t="s">
        <v>55</v>
      </c>
      <c r="V17" s="165">
        <f>IF(U17="SI",5,0)</f>
        <v>5</v>
      </c>
      <c r="W17" s="161" t="s">
        <v>55</v>
      </c>
      <c r="X17" s="166">
        <f>IF(W17="SI",25,0)</f>
        <v>25</v>
      </c>
      <c r="Y17" s="161" t="s">
        <v>55</v>
      </c>
      <c r="Z17" s="165">
        <f>IF(Y17="SI",15,0)</f>
        <v>15</v>
      </c>
      <c r="AA17" s="161" t="s">
        <v>55</v>
      </c>
      <c r="AB17" s="166">
        <f>IF(AA17="SI",10,0)</f>
        <v>10</v>
      </c>
      <c r="AC17" s="161" t="s">
        <v>55</v>
      </c>
      <c r="AD17" s="165">
        <f>IF(AC17="SI",30,0)</f>
        <v>30</v>
      </c>
      <c r="AE17" s="282">
        <f>T17+V17+X17+Z17+AB17+AD17</f>
        <v>100</v>
      </c>
      <c r="AF17" s="308" t="str">
        <f>IF(AE17="","",IF(AE17="","",IF(AE17&gt;76,"2",IF(AE17&gt;=51,"1",IF(AE17&gt;=0,"0","")))))</f>
        <v>2</v>
      </c>
      <c r="AG17" s="160" t="s">
        <v>131</v>
      </c>
      <c r="AH17" s="162" t="str">
        <f t="shared" ref="AH17:AH36" si="1">IF(AG17="RARO","1",IF(AG17="IMPROBABLE","2",IF(AG17="POSIBLE","3",IF(AG17="PROBABLE","4",IF(AG17="CASI CIERTA","5","")))))</f>
        <v>3</v>
      </c>
      <c r="AI17" s="161" t="s">
        <v>83</v>
      </c>
      <c r="AJ17" s="162" t="str">
        <f>IF(AI17="INSIGNIFICANTE","1",IF(AI17="MENOR","2",IF(AI17="MODERADO","3",IF(AI17="MAYOR","4",IF(AI17="CATASTRÓFICO","5","")))))</f>
        <v>3</v>
      </c>
      <c r="AK17" s="163">
        <f t="shared" ref="AK17:AK33" si="2">IF(AH17="","",AH17*AJ17)</f>
        <v>9</v>
      </c>
      <c r="AL17" s="163" t="str">
        <f>IF(AK17="","",IF(AK17&gt;=15,"RIESGO EXTREMO",IF(AK17&gt;=7,"RIESGO ALTO",IF(AK17&gt;=4,"RIESGO MODERADO",IF(AK17&gt;=1,"RIESGO BAJO","")))))</f>
        <v>RIESGO ALTO</v>
      </c>
      <c r="AM17" s="164" t="str">
        <f>IF(AL17="","",IF(AL17="RIESGO EXTREMO","COMPARTIR O TRANSFERIR EL RIESGO",IF(AL17="RIESGO ALTO","EVITAR EL RIESGO",IF(AL17="RIESGO MODERADO","REDUCIR EL RIESGO",IF(AL17="RIESGO BAJO","ASUMIR","")))))</f>
        <v>EVITAR EL RIESGO</v>
      </c>
      <c r="AN17" s="322" t="s">
        <v>766</v>
      </c>
      <c r="AO17" s="169" t="s">
        <v>767</v>
      </c>
      <c r="AP17" s="324">
        <v>42735</v>
      </c>
      <c r="AQ17" s="310" t="s">
        <v>768</v>
      </c>
    </row>
    <row r="18" spans="2:43" s="311" customFormat="1" ht="162">
      <c r="B18" s="312">
        <v>2</v>
      </c>
      <c r="C18" s="313" t="s">
        <v>47</v>
      </c>
      <c r="D18" s="171" t="s">
        <v>48</v>
      </c>
      <c r="E18" s="250" t="s">
        <v>49</v>
      </c>
      <c r="F18" s="369" t="s">
        <v>769</v>
      </c>
      <c r="G18" s="173" t="s">
        <v>770</v>
      </c>
      <c r="H18" s="173" t="s">
        <v>771</v>
      </c>
      <c r="I18" s="255" t="s">
        <v>124</v>
      </c>
      <c r="J18" s="244" t="str">
        <f t="shared" ref="J18:J36" si="3">IF(I18="corrupción","impactoco","impacto")</f>
        <v>impacto</v>
      </c>
      <c r="K18" s="174" t="s">
        <v>52</v>
      </c>
      <c r="L18" s="176" t="str">
        <f t="shared" si="0"/>
        <v>5</v>
      </c>
      <c r="M18" s="175" t="s">
        <v>137</v>
      </c>
      <c r="N18" s="176" t="str">
        <f t="shared" ref="N18:N36" si="4">IF(M18="INSIGNIFICANTE","1",IF(M18="MENOR","2",IF(M18="MODERADO","3",IF(M18="MAYOR","4",IF(M18="CATASTRÓFICO","5","")))))</f>
        <v>2</v>
      </c>
      <c r="O18" s="177">
        <f t="shared" ref="O18:O33" si="5">IF(L18="","",L18*N18)</f>
        <v>10</v>
      </c>
      <c r="P18" s="178" t="str">
        <f t="shared" ref="P18:P33" si="6">IF(O18="","",IF(O18&gt;=15,"RIESGO EXTREMO",IF(O18&gt;=7,"RIESGO ALTO",IF(O18&gt;=4,"RIESGO MODERADO",IF(O18&gt;=1,"RIESGO BAJO","")))))</f>
        <v>RIESGO ALTO</v>
      </c>
      <c r="Q18" s="442" t="s">
        <v>772</v>
      </c>
      <c r="R18" s="443"/>
      <c r="S18" s="175" t="s">
        <v>55</v>
      </c>
      <c r="T18" s="179">
        <f t="shared" ref="T18:T36" si="7">IF(S18="SI",15,0)</f>
        <v>15</v>
      </c>
      <c r="U18" s="175" t="s">
        <v>55</v>
      </c>
      <c r="V18" s="179">
        <f t="shared" ref="V18:V36" si="8">IF(U18="SI",5,0)</f>
        <v>5</v>
      </c>
      <c r="W18" s="175" t="s">
        <v>55</v>
      </c>
      <c r="X18" s="180">
        <f t="shared" ref="X18:X36" si="9">IF(W18="SI",25,0)</f>
        <v>25</v>
      </c>
      <c r="Y18" s="175" t="s">
        <v>55</v>
      </c>
      <c r="Z18" s="179">
        <f t="shared" ref="Z18:Z36" si="10">IF(Y18="SI",15,0)</f>
        <v>15</v>
      </c>
      <c r="AA18" s="175" t="s">
        <v>55</v>
      </c>
      <c r="AB18" s="180">
        <f t="shared" ref="AB18:AB36" si="11">IF(AA18="SI",10,0)</f>
        <v>10</v>
      </c>
      <c r="AC18" s="175" t="s">
        <v>55</v>
      </c>
      <c r="AD18" s="179">
        <f t="shared" ref="AD18:AD36" si="12">IF(AC18="SI",30,0)</f>
        <v>30</v>
      </c>
      <c r="AE18" s="283">
        <f t="shared" ref="AE18:AE36" si="13">T18+V18+X18+Z18+AB18+AD18</f>
        <v>100</v>
      </c>
      <c r="AF18" s="325" t="str">
        <f t="shared" ref="AF18:AF36" si="14">IF(AE18="","",IF(AE18="","",IF(AE18&gt;76,"2",IF(AE18&gt;=51,"1",IF(AE18&gt;=0,"0","")))))</f>
        <v>2</v>
      </c>
      <c r="AG18" s="174" t="s">
        <v>52</v>
      </c>
      <c r="AH18" s="176" t="str">
        <f t="shared" si="1"/>
        <v>5</v>
      </c>
      <c r="AI18" s="175" t="s">
        <v>135</v>
      </c>
      <c r="AJ18" s="176" t="str">
        <f t="shared" ref="AJ18:AJ36" si="15">IF(AI18="INSIGNIFICANTE","1",IF(AI18="MENOR","2",IF(AI18="MODERADO","3",IF(AI18="MAYOR","4",IF(AI18="CATASTRÓFICO","5","")))))</f>
        <v>1</v>
      </c>
      <c r="AK18" s="177">
        <f t="shared" si="2"/>
        <v>5</v>
      </c>
      <c r="AL18" s="177" t="str">
        <f t="shared" ref="AL18:AL33" si="16">IF(AK18="","",IF(AK18&gt;=15,"RIESGO EXTREMO",IF(AK18&gt;=7,"RIESGO ALTO",IF(AK18&gt;=4,"RIESGO MODERADO",IF(AK18&gt;=1,"RIESGO BAJO","")))))</f>
        <v>RIESGO MODERADO</v>
      </c>
      <c r="AM18" s="178" t="str">
        <f t="shared" ref="AM18:AM36" si="17">IF(AL18="","",IF(AL18="RIESGO EXTREMO","COMPARTIR O TRANSFERIR EL RIESGO",IF(AL18="RIESGO ALTO","EVITAR EL RIESGO",IF(AL18="RIESGO MODERADO","REDUCIR EL RIESGO",IF(AL18="RIESGO BAJO","ASUMIR","")))))</f>
        <v>REDUCIR EL RIESGO</v>
      </c>
      <c r="AN18" s="326" t="s">
        <v>773</v>
      </c>
      <c r="AO18" s="366" t="s">
        <v>774</v>
      </c>
      <c r="AP18" s="327">
        <v>42735</v>
      </c>
      <c r="AQ18" s="316" t="s">
        <v>775</v>
      </c>
    </row>
    <row r="19" spans="2:43" s="311" customFormat="1" ht="90">
      <c r="B19" s="312">
        <v>3</v>
      </c>
      <c r="C19" s="313" t="s">
        <v>47</v>
      </c>
      <c r="D19" s="171" t="s">
        <v>48</v>
      </c>
      <c r="E19" s="250" t="s">
        <v>49</v>
      </c>
      <c r="F19" s="185" t="s">
        <v>776</v>
      </c>
      <c r="G19" s="173" t="s">
        <v>777</v>
      </c>
      <c r="H19" s="369" t="s">
        <v>764</v>
      </c>
      <c r="I19" s="255" t="s">
        <v>124</v>
      </c>
      <c r="J19" s="369" t="str">
        <f t="shared" si="3"/>
        <v>impacto</v>
      </c>
      <c r="K19" s="174" t="s">
        <v>52</v>
      </c>
      <c r="L19" s="176" t="str">
        <f t="shared" si="0"/>
        <v>5</v>
      </c>
      <c r="M19" s="175" t="s">
        <v>82</v>
      </c>
      <c r="N19" s="176" t="str">
        <f t="shared" si="4"/>
        <v>5</v>
      </c>
      <c r="O19" s="177">
        <f t="shared" si="5"/>
        <v>25</v>
      </c>
      <c r="P19" s="178" t="str">
        <f t="shared" si="6"/>
        <v>RIESGO EXTREMO</v>
      </c>
      <c r="Q19" s="442" t="s">
        <v>778</v>
      </c>
      <c r="R19" s="443"/>
      <c r="S19" s="175" t="s">
        <v>55</v>
      </c>
      <c r="T19" s="179">
        <f t="shared" si="7"/>
        <v>15</v>
      </c>
      <c r="U19" s="175" t="s">
        <v>55</v>
      </c>
      <c r="V19" s="179">
        <f t="shared" si="8"/>
        <v>5</v>
      </c>
      <c r="W19" s="175" t="s">
        <v>55</v>
      </c>
      <c r="X19" s="180">
        <f t="shared" si="9"/>
        <v>25</v>
      </c>
      <c r="Y19" s="175" t="s">
        <v>55</v>
      </c>
      <c r="Z19" s="179">
        <f t="shared" si="10"/>
        <v>15</v>
      </c>
      <c r="AA19" s="175" t="s">
        <v>55</v>
      </c>
      <c r="AB19" s="180">
        <f t="shared" si="11"/>
        <v>10</v>
      </c>
      <c r="AC19" s="175" t="s">
        <v>55</v>
      </c>
      <c r="AD19" s="179">
        <f t="shared" si="12"/>
        <v>30</v>
      </c>
      <c r="AE19" s="283">
        <f t="shared" si="13"/>
        <v>100</v>
      </c>
      <c r="AF19" s="325" t="str">
        <f t="shared" si="14"/>
        <v>2</v>
      </c>
      <c r="AG19" s="174" t="s">
        <v>52</v>
      </c>
      <c r="AH19" s="176" t="str">
        <f t="shared" si="1"/>
        <v>5</v>
      </c>
      <c r="AI19" s="175" t="s">
        <v>83</v>
      </c>
      <c r="AJ19" s="176" t="str">
        <f t="shared" si="15"/>
        <v>3</v>
      </c>
      <c r="AK19" s="177">
        <f t="shared" si="2"/>
        <v>15</v>
      </c>
      <c r="AL19" s="177" t="str">
        <f t="shared" si="16"/>
        <v>RIESGO EXTREMO</v>
      </c>
      <c r="AM19" s="178" t="str">
        <f t="shared" si="17"/>
        <v>COMPARTIR O TRANSFERIR EL RIESGO</v>
      </c>
      <c r="AN19" s="326" t="s">
        <v>779</v>
      </c>
      <c r="AO19" s="366" t="s">
        <v>774</v>
      </c>
      <c r="AP19" s="327">
        <v>42735</v>
      </c>
      <c r="AQ19" s="316" t="s">
        <v>780</v>
      </c>
    </row>
    <row r="20" spans="2:43" s="311" customFormat="1" ht="90">
      <c r="B20" s="312">
        <v>4</v>
      </c>
      <c r="C20" s="313" t="s">
        <v>47</v>
      </c>
      <c r="D20" s="171" t="s">
        <v>48</v>
      </c>
      <c r="E20" s="250" t="s">
        <v>49</v>
      </c>
      <c r="F20" s="172" t="s">
        <v>781</v>
      </c>
      <c r="G20" s="173" t="s">
        <v>782</v>
      </c>
      <c r="H20" s="173" t="s">
        <v>783</v>
      </c>
      <c r="I20" s="255" t="s">
        <v>81</v>
      </c>
      <c r="J20" s="244" t="str">
        <f t="shared" si="3"/>
        <v>impactoco</v>
      </c>
      <c r="K20" s="174" t="s">
        <v>74</v>
      </c>
      <c r="L20" s="176" t="str">
        <f t="shared" si="0"/>
        <v>1</v>
      </c>
      <c r="M20" s="175" t="s">
        <v>82</v>
      </c>
      <c r="N20" s="176" t="str">
        <f t="shared" si="4"/>
        <v>5</v>
      </c>
      <c r="O20" s="177">
        <f t="shared" si="5"/>
        <v>5</v>
      </c>
      <c r="P20" s="178" t="str">
        <f t="shared" si="6"/>
        <v>RIESGO MODERADO</v>
      </c>
      <c r="Q20" s="442"/>
      <c r="R20" s="443"/>
      <c r="S20" s="175" t="s">
        <v>56</v>
      </c>
      <c r="T20" s="179">
        <f t="shared" si="7"/>
        <v>0</v>
      </c>
      <c r="U20" s="175" t="s">
        <v>56</v>
      </c>
      <c r="V20" s="179">
        <f t="shared" si="8"/>
        <v>0</v>
      </c>
      <c r="W20" s="175" t="s">
        <v>56</v>
      </c>
      <c r="X20" s="180">
        <f t="shared" si="9"/>
        <v>0</v>
      </c>
      <c r="Y20" s="175" t="s">
        <v>56</v>
      </c>
      <c r="Z20" s="179">
        <f t="shared" si="10"/>
        <v>0</v>
      </c>
      <c r="AA20" s="175" t="s">
        <v>56</v>
      </c>
      <c r="AB20" s="180">
        <f t="shared" si="11"/>
        <v>0</v>
      </c>
      <c r="AC20" s="175" t="s">
        <v>56</v>
      </c>
      <c r="AD20" s="179">
        <f t="shared" si="12"/>
        <v>0</v>
      </c>
      <c r="AE20" s="283">
        <f t="shared" si="13"/>
        <v>0</v>
      </c>
      <c r="AF20" s="325" t="str">
        <f t="shared" si="14"/>
        <v>0</v>
      </c>
      <c r="AG20" s="174" t="s">
        <v>74</v>
      </c>
      <c r="AH20" s="176" t="str">
        <f t="shared" si="1"/>
        <v>1</v>
      </c>
      <c r="AI20" s="175" t="s">
        <v>82</v>
      </c>
      <c r="AJ20" s="176" t="str">
        <f t="shared" si="15"/>
        <v>5</v>
      </c>
      <c r="AK20" s="177">
        <f t="shared" si="2"/>
        <v>5</v>
      </c>
      <c r="AL20" s="177" t="str">
        <f t="shared" si="16"/>
        <v>RIESGO MODERADO</v>
      </c>
      <c r="AM20" s="178" t="str">
        <f t="shared" si="17"/>
        <v>REDUCIR EL RIESGO</v>
      </c>
      <c r="AN20" s="326" t="s">
        <v>784</v>
      </c>
      <c r="AO20" s="366" t="s">
        <v>785</v>
      </c>
      <c r="AP20" s="327">
        <v>42735</v>
      </c>
      <c r="AQ20" s="317"/>
    </row>
    <row r="21" spans="2:43" s="19" customFormat="1" ht="36.75" customHeight="1">
      <c r="B21" s="41">
        <v>5</v>
      </c>
      <c r="C21" s="42"/>
      <c r="D21" s="43"/>
      <c r="E21" s="44"/>
      <c r="F21" s="45"/>
      <c r="G21" s="62"/>
      <c r="H21" s="62"/>
      <c r="I21" s="46"/>
      <c r="J21" s="47" t="str">
        <f t="shared" si="3"/>
        <v>impacto</v>
      </c>
      <c r="K21" s="48"/>
      <c r="L21" s="49" t="str">
        <f t="shared" si="0"/>
        <v/>
      </c>
      <c r="M21" s="50"/>
      <c r="N21" s="49" t="str">
        <f t="shared" si="4"/>
        <v/>
      </c>
      <c r="O21" s="51" t="str">
        <f t="shared" si="5"/>
        <v/>
      </c>
      <c r="P21" s="52" t="str">
        <f t="shared" si="6"/>
        <v/>
      </c>
      <c r="Q21" s="537"/>
      <c r="R21" s="538"/>
      <c r="S21" s="50"/>
      <c r="T21" s="53">
        <f t="shared" si="7"/>
        <v>0</v>
      </c>
      <c r="U21" s="50"/>
      <c r="V21" s="53">
        <f t="shared" si="8"/>
        <v>0</v>
      </c>
      <c r="W21" s="50"/>
      <c r="X21" s="54">
        <f t="shared" si="9"/>
        <v>0</v>
      </c>
      <c r="Y21" s="50"/>
      <c r="Z21" s="53">
        <f t="shared" si="10"/>
        <v>0</v>
      </c>
      <c r="AA21" s="50"/>
      <c r="AB21" s="54">
        <f t="shared" si="11"/>
        <v>0</v>
      </c>
      <c r="AC21" s="50"/>
      <c r="AD21" s="53">
        <f t="shared" si="12"/>
        <v>0</v>
      </c>
      <c r="AE21" s="270">
        <f t="shared" si="13"/>
        <v>0</v>
      </c>
      <c r="AF21" s="300" t="str">
        <f t="shared" si="14"/>
        <v>0</v>
      </c>
      <c r="AG21" s="48"/>
      <c r="AH21" s="49" t="str">
        <f t="shared" si="1"/>
        <v/>
      </c>
      <c r="AI21" s="50"/>
      <c r="AJ21" s="49" t="str">
        <f t="shared" si="15"/>
        <v/>
      </c>
      <c r="AK21" s="51" t="str">
        <f t="shared" si="2"/>
        <v/>
      </c>
      <c r="AL21" s="51" t="str">
        <f t="shared" si="16"/>
        <v/>
      </c>
      <c r="AM21" s="52" t="str">
        <f t="shared" si="17"/>
        <v/>
      </c>
      <c r="AN21" s="304"/>
      <c r="AO21" s="51"/>
      <c r="AP21" s="64"/>
      <c r="AQ21" s="69"/>
    </row>
    <row r="22" spans="2:43" s="19" customFormat="1" ht="36.75" customHeight="1">
      <c r="B22" s="41">
        <v>6</v>
      </c>
      <c r="C22" s="42"/>
      <c r="D22" s="43"/>
      <c r="E22" s="44"/>
      <c r="F22" s="45"/>
      <c r="G22" s="62"/>
      <c r="H22" s="62"/>
      <c r="I22" s="46"/>
      <c r="J22" s="47" t="str">
        <f t="shared" si="3"/>
        <v>impacto</v>
      </c>
      <c r="K22" s="48"/>
      <c r="L22" s="49" t="str">
        <f t="shared" si="0"/>
        <v/>
      </c>
      <c r="M22" s="50"/>
      <c r="N22" s="49" t="str">
        <f t="shared" si="4"/>
        <v/>
      </c>
      <c r="O22" s="51" t="str">
        <f t="shared" si="5"/>
        <v/>
      </c>
      <c r="P22" s="52" t="str">
        <f t="shared" si="6"/>
        <v/>
      </c>
      <c r="Q22" s="537"/>
      <c r="R22" s="538"/>
      <c r="S22" s="50"/>
      <c r="T22" s="53">
        <f t="shared" si="7"/>
        <v>0</v>
      </c>
      <c r="U22" s="50"/>
      <c r="V22" s="53">
        <f t="shared" si="8"/>
        <v>0</v>
      </c>
      <c r="W22" s="50"/>
      <c r="X22" s="54">
        <f t="shared" si="9"/>
        <v>0</v>
      </c>
      <c r="Y22" s="50"/>
      <c r="Z22" s="53">
        <f t="shared" si="10"/>
        <v>0</v>
      </c>
      <c r="AA22" s="50"/>
      <c r="AB22" s="54">
        <f t="shared" si="11"/>
        <v>0</v>
      </c>
      <c r="AC22" s="50"/>
      <c r="AD22" s="53">
        <f t="shared" si="12"/>
        <v>0</v>
      </c>
      <c r="AE22" s="270">
        <f t="shared" si="13"/>
        <v>0</v>
      </c>
      <c r="AF22" s="300" t="str">
        <f t="shared" si="14"/>
        <v>0</v>
      </c>
      <c r="AG22" s="48"/>
      <c r="AH22" s="49" t="str">
        <f t="shared" si="1"/>
        <v/>
      </c>
      <c r="AI22" s="50"/>
      <c r="AJ22" s="49" t="str">
        <f t="shared" si="15"/>
        <v/>
      </c>
      <c r="AK22" s="51" t="str">
        <f t="shared" si="2"/>
        <v/>
      </c>
      <c r="AL22" s="51" t="str">
        <f t="shared" si="16"/>
        <v/>
      </c>
      <c r="AM22" s="52" t="str">
        <f t="shared" si="17"/>
        <v/>
      </c>
      <c r="AN22" s="304"/>
      <c r="AO22" s="51"/>
      <c r="AP22" s="64"/>
      <c r="AQ22" s="69"/>
    </row>
    <row r="23" spans="2:43" s="19" customFormat="1" ht="36.75" customHeight="1">
      <c r="B23" s="41">
        <v>7</v>
      </c>
      <c r="C23" s="42"/>
      <c r="D23" s="43"/>
      <c r="E23" s="44"/>
      <c r="F23" s="45"/>
      <c r="G23" s="62"/>
      <c r="H23" s="62"/>
      <c r="I23" s="46"/>
      <c r="J23" s="47" t="str">
        <f t="shared" si="3"/>
        <v>impacto</v>
      </c>
      <c r="K23" s="48"/>
      <c r="L23" s="49" t="str">
        <f t="shared" si="0"/>
        <v/>
      </c>
      <c r="M23" s="50"/>
      <c r="N23" s="49" t="str">
        <f t="shared" si="4"/>
        <v/>
      </c>
      <c r="O23" s="51" t="str">
        <f t="shared" si="5"/>
        <v/>
      </c>
      <c r="P23" s="52" t="str">
        <f t="shared" si="6"/>
        <v/>
      </c>
      <c r="Q23" s="537"/>
      <c r="R23" s="538"/>
      <c r="S23" s="50"/>
      <c r="T23" s="53">
        <f t="shared" si="7"/>
        <v>0</v>
      </c>
      <c r="U23" s="50"/>
      <c r="V23" s="53">
        <f t="shared" si="8"/>
        <v>0</v>
      </c>
      <c r="W23" s="50"/>
      <c r="X23" s="54">
        <f t="shared" si="9"/>
        <v>0</v>
      </c>
      <c r="Y23" s="50"/>
      <c r="Z23" s="53">
        <f t="shared" si="10"/>
        <v>0</v>
      </c>
      <c r="AA23" s="50"/>
      <c r="AB23" s="54">
        <f t="shared" si="11"/>
        <v>0</v>
      </c>
      <c r="AC23" s="50"/>
      <c r="AD23" s="53">
        <f t="shared" si="12"/>
        <v>0</v>
      </c>
      <c r="AE23" s="270">
        <f t="shared" si="13"/>
        <v>0</v>
      </c>
      <c r="AF23" s="300" t="str">
        <f t="shared" si="14"/>
        <v>0</v>
      </c>
      <c r="AG23" s="48"/>
      <c r="AH23" s="49" t="str">
        <f t="shared" si="1"/>
        <v/>
      </c>
      <c r="AI23" s="50"/>
      <c r="AJ23" s="49" t="str">
        <f t="shared" si="15"/>
        <v/>
      </c>
      <c r="AK23" s="51" t="str">
        <f t="shared" si="2"/>
        <v/>
      </c>
      <c r="AL23" s="51" t="str">
        <f t="shared" si="16"/>
        <v/>
      </c>
      <c r="AM23" s="52" t="str">
        <f t="shared" si="17"/>
        <v/>
      </c>
      <c r="AN23" s="304"/>
      <c r="AO23" s="51"/>
      <c r="AP23" s="64"/>
      <c r="AQ23" s="69"/>
    </row>
    <row r="24" spans="2:43" s="19" customFormat="1" ht="36.75" customHeight="1">
      <c r="B24" s="41">
        <v>8</v>
      </c>
      <c r="C24" s="42"/>
      <c r="D24" s="43"/>
      <c r="E24" s="44"/>
      <c r="F24" s="45"/>
      <c r="G24" s="62"/>
      <c r="H24" s="62"/>
      <c r="I24" s="46"/>
      <c r="J24" s="47" t="str">
        <f t="shared" si="3"/>
        <v>impacto</v>
      </c>
      <c r="K24" s="48"/>
      <c r="L24" s="49" t="str">
        <f t="shared" si="0"/>
        <v/>
      </c>
      <c r="M24" s="50"/>
      <c r="N24" s="49" t="str">
        <f t="shared" si="4"/>
        <v/>
      </c>
      <c r="O24" s="51" t="str">
        <f t="shared" si="5"/>
        <v/>
      </c>
      <c r="P24" s="52" t="str">
        <f t="shared" si="6"/>
        <v/>
      </c>
      <c r="Q24" s="537"/>
      <c r="R24" s="538"/>
      <c r="S24" s="50"/>
      <c r="T24" s="53">
        <f t="shared" si="7"/>
        <v>0</v>
      </c>
      <c r="U24" s="50"/>
      <c r="V24" s="53">
        <f t="shared" si="8"/>
        <v>0</v>
      </c>
      <c r="W24" s="50"/>
      <c r="X24" s="54">
        <f t="shared" si="9"/>
        <v>0</v>
      </c>
      <c r="Y24" s="50"/>
      <c r="Z24" s="53">
        <f t="shared" si="10"/>
        <v>0</v>
      </c>
      <c r="AA24" s="50"/>
      <c r="AB24" s="54">
        <f t="shared" si="11"/>
        <v>0</v>
      </c>
      <c r="AC24" s="50"/>
      <c r="AD24" s="53">
        <f t="shared" si="12"/>
        <v>0</v>
      </c>
      <c r="AE24" s="270">
        <f t="shared" si="13"/>
        <v>0</v>
      </c>
      <c r="AF24" s="300" t="str">
        <f t="shared" si="14"/>
        <v>0</v>
      </c>
      <c r="AG24" s="48"/>
      <c r="AH24" s="49" t="str">
        <f t="shared" si="1"/>
        <v/>
      </c>
      <c r="AI24" s="50"/>
      <c r="AJ24" s="49" t="str">
        <f t="shared" si="15"/>
        <v/>
      </c>
      <c r="AK24" s="51" t="str">
        <f t="shared" si="2"/>
        <v/>
      </c>
      <c r="AL24" s="51" t="str">
        <f t="shared" si="16"/>
        <v/>
      </c>
      <c r="AM24" s="52" t="str">
        <f t="shared" si="17"/>
        <v/>
      </c>
      <c r="AN24" s="304"/>
      <c r="AO24" s="51"/>
      <c r="AP24" s="64"/>
      <c r="AQ24" s="69"/>
    </row>
    <row r="25" spans="2:43" s="19" customFormat="1" ht="36.75" customHeight="1">
      <c r="B25" s="41">
        <v>9</v>
      </c>
      <c r="C25" s="42"/>
      <c r="D25" s="43"/>
      <c r="E25" s="44"/>
      <c r="F25" s="45"/>
      <c r="G25" s="62"/>
      <c r="H25" s="62"/>
      <c r="I25" s="46"/>
      <c r="J25" s="47" t="str">
        <f t="shared" si="3"/>
        <v>impacto</v>
      </c>
      <c r="K25" s="48"/>
      <c r="L25" s="49" t="str">
        <f t="shared" si="0"/>
        <v/>
      </c>
      <c r="M25" s="50"/>
      <c r="N25" s="49" t="str">
        <f t="shared" si="4"/>
        <v/>
      </c>
      <c r="O25" s="51" t="str">
        <f t="shared" si="5"/>
        <v/>
      </c>
      <c r="P25" s="52" t="str">
        <f t="shared" si="6"/>
        <v/>
      </c>
      <c r="Q25" s="537"/>
      <c r="R25" s="538"/>
      <c r="S25" s="50"/>
      <c r="T25" s="53">
        <f t="shared" si="7"/>
        <v>0</v>
      </c>
      <c r="U25" s="50"/>
      <c r="V25" s="53">
        <f t="shared" si="8"/>
        <v>0</v>
      </c>
      <c r="W25" s="50"/>
      <c r="X25" s="54">
        <f t="shared" si="9"/>
        <v>0</v>
      </c>
      <c r="Y25" s="50"/>
      <c r="Z25" s="53">
        <f t="shared" si="10"/>
        <v>0</v>
      </c>
      <c r="AA25" s="50"/>
      <c r="AB25" s="54">
        <f t="shared" si="11"/>
        <v>0</v>
      </c>
      <c r="AC25" s="50"/>
      <c r="AD25" s="53">
        <f t="shared" si="12"/>
        <v>0</v>
      </c>
      <c r="AE25" s="270">
        <f t="shared" si="13"/>
        <v>0</v>
      </c>
      <c r="AF25" s="300" t="str">
        <f t="shared" si="14"/>
        <v>0</v>
      </c>
      <c r="AG25" s="48"/>
      <c r="AH25" s="49" t="str">
        <f t="shared" si="1"/>
        <v/>
      </c>
      <c r="AI25" s="50"/>
      <c r="AJ25" s="49" t="str">
        <f t="shared" si="15"/>
        <v/>
      </c>
      <c r="AK25" s="51" t="str">
        <f t="shared" si="2"/>
        <v/>
      </c>
      <c r="AL25" s="51" t="str">
        <f t="shared" si="16"/>
        <v/>
      </c>
      <c r="AM25" s="52" t="str">
        <f t="shared" si="17"/>
        <v/>
      </c>
      <c r="AN25" s="304"/>
      <c r="AO25" s="51"/>
      <c r="AP25" s="64"/>
      <c r="AQ25" s="69"/>
    </row>
    <row r="26" spans="2:43" s="19" customFormat="1" ht="36.75" customHeight="1">
      <c r="B26" s="41">
        <v>10</v>
      </c>
      <c r="C26" s="42"/>
      <c r="D26" s="43"/>
      <c r="E26" s="44"/>
      <c r="F26" s="45"/>
      <c r="G26" s="62"/>
      <c r="H26" s="62"/>
      <c r="I26" s="46"/>
      <c r="J26" s="47" t="str">
        <f t="shared" si="3"/>
        <v>impacto</v>
      </c>
      <c r="K26" s="48"/>
      <c r="L26" s="49" t="str">
        <f t="shared" si="0"/>
        <v/>
      </c>
      <c r="M26" s="50"/>
      <c r="N26" s="49" t="str">
        <f t="shared" si="4"/>
        <v/>
      </c>
      <c r="O26" s="51"/>
      <c r="P26" s="52"/>
      <c r="Q26" s="537"/>
      <c r="R26" s="538"/>
      <c r="S26" s="50"/>
      <c r="T26" s="53">
        <f t="shared" si="7"/>
        <v>0</v>
      </c>
      <c r="U26" s="50"/>
      <c r="V26" s="53">
        <f t="shared" si="8"/>
        <v>0</v>
      </c>
      <c r="W26" s="50"/>
      <c r="X26" s="54">
        <f t="shared" si="9"/>
        <v>0</v>
      </c>
      <c r="Y26" s="50"/>
      <c r="Z26" s="53">
        <f t="shared" si="10"/>
        <v>0</v>
      </c>
      <c r="AA26" s="50"/>
      <c r="AB26" s="54">
        <f t="shared" si="11"/>
        <v>0</v>
      </c>
      <c r="AC26" s="50"/>
      <c r="AD26" s="53">
        <f t="shared" si="12"/>
        <v>0</v>
      </c>
      <c r="AE26" s="270">
        <f t="shared" si="13"/>
        <v>0</v>
      </c>
      <c r="AF26" s="300" t="str">
        <f t="shared" si="14"/>
        <v>0</v>
      </c>
      <c r="AG26" s="48"/>
      <c r="AH26" s="49" t="str">
        <f t="shared" si="1"/>
        <v/>
      </c>
      <c r="AI26" s="50"/>
      <c r="AJ26" s="49" t="str">
        <f t="shared" si="15"/>
        <v/>
      </c>
      <c r="AK26" s="51"/>
      <c r="AL26" s="51"/>
      <c r="AM26" s="52" t="str">
        <f t="shared" si="17"/>
        <v/>
      </c>
      <c r="AN26" s="304"/>
      <c r="AO26" s="51"/>
      <c r="AP26" s="64"/>
      <c r="AQ26" s="69"/>
    </row>
    <row r="27" spans="2:43" s="19" customFormat="1" ht="36.75" customHeight="1">
      <c r="B27" s="41">
        <v>11</v>
      </c>
      <c r="C27" s="42"/>
      <c r="D27" s="43"/>
      <c r="E27" s="44"/>
      <c r="F27" s="45"/>
      <c r="G27" s="62"/>
      <c r="H27" s="62"/>
      <c r="I27" s="46"/>
      <c r="J27" s="47" t="str">
        <f t="shared" si="3"/>
        <v>impacto</v>
      </c>
      <c r="K27" s="48"/>
      <c r="L27" s="49" t="str">
        <f t="shared" si="0"/>
        <v/>
      </c>
      <c r="M27" s="50"/>
      <c r="N27" s="49" t="str">
        <f t="shared" si="4"/>
        <v/>
      </c>
      <c r="O27" s="51"/>
      <c r="P27" s="52"/>
      <c r="Q27" s="537"/>
      <c r="R27" s="538"/>
      <c r="S27" s="50"/>
      <c r="T27" s="53">
        <f t="shared" si="7"/>
        <v>0</v>
      </c>
      <c r="U27" s="50"/>
      <c r="V27" s="53">
        <f t="shared" si="8"/>
        <v>0</v>
      </c>
      <c r="W27" s="50"/>
      <c r="X27" s="54">
        <f t="shared" si="9"/>
        <v>0</v>
      </c>
      <c r="Y27" s="50"/>
      <c r="Z27" s="53">
        <f t="shared" si="10"/>
        <v>0</v>
      </c>
      <c r="AA27" s="50"/>
      <c r="AB27" s="54">
        <f t="shared" si="11"/>
        <v>0</v>
      </c>
      <c r="AC27" s="50"/>
      <c r="AD27" s="53">
        <f t="shared" si="12"/>
        <v>0</v>
      </c>
      <c r="AE27" s="270">
        <f t="shared" si="13"/>
        <v>0</v>
      </c>
      <c r="AF27" s="300" t="str">
        <f t="shared" si="14"/>
        <v>0</v>
      </c>
      <c r="AG27" s="48"/>
      <c r="AH27" s="49" t="str">
        <f t="shared" si="1"/>
        <v/>
      </c>
      <c r="AI27" s="50"/>
      <c r="AJ27" s="49" t="str">
        <f t="shared" si="15"/>
        <v/>
      </c>
      <c r="AK27" s="51"/>
      <c r="AL27" s="51"/>
      <c r="AM27" s="52" t="str">
        <f t="shared" si="17"/>
        <v/>
      </c>
      <c r="AN27" s="304"/>
      <c r="AO27" s="51"/>
      <c r="AP27" s="64"/>
      <c r="AQ27" s="69"/>
    </row>
    <row r="28" spans="2:43" s="19" customFormat="1" ht="36.75" customHeight="1">
      <c r="B28" s="41">
        <v>12</v>
      </c>
      <c r="C28" s="42"/>
      <c r="D28" s="43"/>
      <c r="E28" s="44"/>
      <c r="F28" s="45"/>
      <c r="G28" s="62"/>
      <c r="H28" s="62"/>
      <c r="I28" s="46"/>
      <c r="J28" s="47" t="str">
        <f t="shared" si="3"/>
        <v>impacto</v>
      </c>
      <c r="K28" s="48"/>
      <c r="L28" s="49" t="str">
        <f t="shared" si="0"/>
        <v/>
      </c>
      <c r="M28" s="50"/>
      <c r="N28" s="49" t="str">
        <f t="shared" si="4"/>
        <v/>
      </c>
      <c r="O28" s="51" t="str">
        <f t="shared" ref="O28:O29" si="18">IF(L28="","",L28*N28)</f>
        <v/>
      </c>
      <c r="P28" s="52" t="str">
        <f t="shared" ref="P28:P29" si="19">IF(O28="","",IF(O28&gt;=15,"RIESGO EXTREMO",IF(O28&gt;=7,"RIESGO ALTO",IF(O28&gt;=4,"RIESGO MODERADO",IF(O28&gt;=1,"RIESGO BAJO","")))))</f>
        <v/>
      </c>
      <c r="Q28" s="537"/>
      <c r="R28" s="538"/>
      <c r="S28" s="50"/>
      <c r="T28" s="53">
        <f t="shared" si="7"/>
        <v>0</v>
      </c>
      <c r="U28" s="50"/>
      <c r="V28" s="53">
        <f t="shared" si="8"/>
        <v>0</v>
      </c>
      <c r="W28" s="50"/>
      <c r="X28" s="54">
        <f t="shared" si="9"/>
        <v>0</v>
      </c>
      <c r="Y28" s="50"/>
      <c r="Z28" s="53">
        <f t="shared" si="10"/>
        <v>0</v>
      </c>
      <c r="AA28" s="50"/>
      <c r="AB28" s="54">
        <f t="shared" si="11"/>
        <v>0</v>
      </c>
      <c r="AC28" s="50"/>
      <c r="AD28" s="53">
        <f t="shared" si="12"/>
        <v>0</v>
      </c>
      <c r="AE28" s="270">
        <f t="shared" si="13"/>
        <v>0</v>
      </c>
      <c r="AF28" s="300" t="str">
        <f t="shared" si="14"/>
        <v>0</v>
      </c>
      <c r="AG28" s="48"/>
      <c r="AH28" s="49" t="str">
        <f t="shared" si="1"/>
        <v/>
      </c>
      <c r="AI28" s="50"/>
      <c r="AJ28" s="49" t="str">
        <f t="shared" si="15"/>
        <v/>
      </c>
      <c r="AK28" s="51" t="str">
        <f t="shared" ref="AK28:AK29" si="20">IF(AH28="","",AH28*AJ28)</f>
        <v/>
      </c>
      <c r="AL28" s="51" t="str">
        <f t="shared" ref="AL28:AL29" si="21">IF(AK28="","",IF(AK28&gt;=15,"RIESGO EXTREMO",IF(AK28&gt;=7,"RIESGO ALTO",IF(AK28&gt;=4,"RIESGO MODERADO",IF(AK28&gt;=1,"RIESGO BAJO","")))))</f>
        <v/>
      </c>
      <c r="AM28" s="52" t="str">
        <f t="shared" si="17"/>
        <v/>
      </c>
      <c r="AN28" s="304"/>
      <c r="AO28" s="51"/>
      <c r="AP28" s="64"/>
      <c r="AQ28" s="69"/>
    </row>
    <row r="29" spans="2:43" s="19" customFormat="1" ht="36.75" customHeight="1">
      <c r="B29" s="41">
        <v>13</v>
      </c>
      <c r="C29" s="42"/>
      <c r="D29" s="43"/>
      <c r="E29" s="44"/>
      <c r="F29" s="45"/>
      <c r="G29" s="62"/>
      <c r="H29" s="62"/>
      <c r="I29" s="46"/>
      <c r="J29" s="47" t="str">
        <f t="shared" si="3"/>
        <v>impacto</v>
      </c>
      <c r="K29" s="48"/>
      <c r="L29" s="49" t="str">
        <f t="shared" si="0"/>
        <v/>
      </c>
      <c r="M29" s="50"/>
      <c r="N29" s="49" t="str">
        <f t="shared" si="4"/>
        <v/>
      </c>
      <c r="O29" s="51" t="str">
        <f t="shared" si="18"/>
        <v/>
      </c>
      <c r="P29" s="52" t="str">
        <f t="shared" si="19"/>
        <v/>
      </c>
      <c r="Q29" s="537"/>
      <c r="R29" s="538"/>
      <c r="S29" s="50"/>
      <c r="T29" s="53">
        <f t="shared" si="7"/>
        <v>0</v>
      </c>
      <c r="U29" s="50"/>
      <c r="V29" s="53">
        <f t="shared" si="8"/>
        <v>0</v>
      </c>
      <c r="W29" s="50"/>
      <c r="X29" s="54">
        <f t="shared" si="9"/>
        <v>0</v>
      </c>
      <c r="Y29" s="50"/>
      <c r="Z29" s="53">
        <f t="shared" si="10"/>
        <v>0</v>
      </c>
      <c r="AA29" s="50"/>
      <c r="AB29" s="54">
        <f t="shared" si="11"/>
        <v>0</v>
      </c>
      <c r="AC29" s="50"/>
      <c r="AD29" s="53">
        <f t="shared" si="12"/>
        <v>0</v>
      </c>
      <c r="AE29" s="270">
        <f t="shared" si="13"/>
        <v>0</v>
      </c>
      <c r="AF29" s="300" t="str">
        <f t="shared" si="14"/>
        <v>0</v>
      </c>
      <c r="AG29" s="48"/>
      <c r="AH29" s="49" t="str">
        <f t="shared" si="1"/>
        <v/>
      </c>
      <c r="AI29" s="50"/>
      <c r="AJ29" s="49" t="str">
        <f t="shared" si="15"/>
        <v/>
      </c>
      <c r="AK29" s="51" t="str">
        <f t="shared" si="20"/>
        <v/>
      </c>
      <c r="AL29" s="51" t="str">
        <f t="shared" si="21"/>
        <v/>
      </c>
      <c r="AM29" s="52" t="str">
        <f t="shared" si="17"/>
        <v/>
      </c>
      <c r="AN29" s="304"/>
      <c r="AO29" s="51"/>
      <c r="AP29" s="64"/>
      <c r="AQ29" s="69"/>
    </row>
    <row r="30" spans="2:43" s="19" customFormat="1" ht="36.75" customHeight="1">
      <c r="B30" s="41">
        <v>14</v>
      </c>
      <c r="C30" s="42"/>
      <c r="D30" s="43"/>
      <c r="E30" s="44"/>
      <c r="F30" s="45"/>
      <c r="G30" s="62"/>
      <c r="H30" s="62"/>
      <c r="I30" s="46"/>
      <c r="J30" s="47" t="str">
        <f t="shared" si="3"/>
        <v>impacto</v>
      </c>
      <c r="K30" s="48"/>
      <c r="L30" s="49" t="str">
        <f t="shared" si="0"/>
        <v/>
      </c>
      <c r="M30" s="50"/>
      <c r="N30" s="49" t="str">
        <f t="shared" si="4"/>
        <v/>
      </c>
      <c r="O30" s="51"/>
      <c r="P30" s="52"/>
      <c r="Q30" s="537"/>
      <c r="R30" s="538"/>
      <c r="S30" s="50"/>
      <c r="T30" s="53">
        <f t="shared" si="7"/>
        <v>0</v>
      </c>
      <c r="U30" s="50"/>
      <c r="V30" s="53">
        <f t="shared" si="8"/>
        <v>0</v>
      </c>
      <c r="W30" s="50"/>
      <c r="X30" s="54">
        <f t="shared" si="9"/>
        <v>0</v>
      </c>
      <c r="Y30" s="50"/>
      <c r="Z30" s="53">
        <f t="shared" si="10"/>
        <v>0</v>
      </c>
      <c r="AA30" s="50"/>
      <c r="AB30" s="54">
        <f t="shared" si="11"/>
        <v>0</v>
      </c>
      <c r="AC30" s="50"/>
      <c r="AD30" s="53">
        <f t="shared" si="12"/>
        <v>0</v>
      </c>
      <c r="AE30" s="270">
        <f t="shared" si="13"/>
        <v>0</v>
      </c>
      <c r="AF30" s="300" t="str">
        <f t="shared" si="14"/>
        <v>0</v>
      </c>
      <c r="AG30" s="48"/>
      <c r="AH30" s="49" t="str">
        <f t="shared" si="1"/>
        <v/>
      </c>
      <c r="AI30" s="50"/>
      <c r="AJ30" s="49" t="str">
        <f t="shared" si="15"/>
        <v/>
      </c>
      <c r="AK30" s="51"/>
      <c r="AL30" s="51"/>
      <c r="AM30" s="52" t="str">
        <f t="shared" si="17"/>
        <v/>
      </c>
      <c r="AN30" s="304"/>
      <c r="AO30" s="51"/>
      <c r="AP30" s="64"/>
      <c r="AQ30" s="69"/>
    </row>
    <row r="31" spans="2:43" s="19" customFormat="1" ht="36.75" customHeight="1">
      <c r="B31" s="41">
        <v>15</v>
      </c>
      <c r="C31" s="42"/>
      <c r="D31" s="43"/>
      <c r="E31" s="44"/>
      <c r="F31" s="45"/>
      <c r="G31" s="62"/>
      <c r="H31" s="62"/>
      <c r="I31" s="46"/>
      <c r="J31" s="47" t="str">
        <f t="shared" si="3"/>
        <v>impacto</v>
      </c>
      <c r="K31" s="48"/>
      <c r="L31" s="49" t="str">
        <f t="shared" si="0"/>
        <v/>
      </c>
      <c r="M31" s="50"/>
      <c r="N31" s="49" t="str">
        <f t="shared" si="4"/>
        <v/>
      </c>
      <c r="O31" s="51"/>
      <c r="P31" s="52"/>
      <c r="Q31" s="537"/>
      <c r="R31" s="538"/>
      <c r="S31" s="50"/>
      <c r="T31" s="53">
        <f t="shared" si="7"/>
        <v>0</v>
      </c>
      <c r="U31" s="50"/>
      <c r="V31" s="53">
        <f t="shared" si="8"/>
        <v>0</v>
      </c>
      <c r="W31" s="50"/>
      <c r="X31" s="54">
        <f t="shared" si="9"/>
        <v>0</v>
      </c>
      <c r="Y31" s="50"/>
      <c r="Z31" s="53">
        <f t="shared" si="10"/>
        <v>0</v>
      </c>
      <c r="AA31" s="50"/>
      <c r="AB31" s="54">
        <f t="shared" si="11"/>
        <v>0</v>
      </c>
      <c r="AC31" s="50"/>
      <c r="AD31" s="53">
        <f t="shared" si="12"/>
        <v>0</v>
      </c>
      <c r="AE31" s="270">
        <f t="shared" si="13"/>
        <v>0</v>
      </c>
      <c r="AF31" s="300" t="str">
        <f t="shared" si="14"/>
        <v>0</v>
      </c>
      <c r="AG31" s="48"/>
      <c r="AH31" s="49" t="str">
        <f t="shared" si="1"/>
        <v/>
      </c>
      <c r="AI31" s="50"/>
      <c r="AJ31" s="49" t="str">
        <f t="shared" si="15"/>
        <v/>
      </c>
      <c r="AK31" s="51"/>
      <c r="AL31" s="51"/>
      <c r="AM31" s="52" t="str">
        <f t="shared" si="17"/>
        <v/>
      </c>
      <c r="AN31" s="304"/>
      <c r="AO31" s="51"/>
      <c r="AP31" s="64"/>
      <c r="AQ31" s="69"/>
    </row>
    <row r="32" spans="2:43" s="19" customFormat="1" ht="36.75" customHeight="1">
      <c r="B32" s="41">
        <v>16</v>
      </c>
      <c r="C32" s="42"/>
      <c r="D32" s="43"/>
      <c r="E32" s="44"/>
      <c r="F32" s="45"/>
      <c r="G32" s="62"/>
      <c r="H32" s="62"/>
      <c r="I32" s="46"/>
      <c r="J32" s="47" t="str">
        <f t="shared" si="3"/>
        <v>impacto</v>
      </c>
      <c r="K32" s="48"/>
      <c r="L32" s="49" t="str">
        <f t="shared" si="0"/>
        <v/>
      </c>
      <c r="M32" s="50"/>
      <c r="N32" s="49" t="str">
        <f t="shared" si="4"/>
        <v/>
      </c>
      <c r="O32" s="51" t="str">
        <f t="shared" si="5"/>
        <v/>
      </c>
      <c r="P32" s="52" t="str">
        <f t="shared" si="6"/>
        <v/>
      </c>
      <c r="Q32" s="537"/>
      <c r="R32" s="538"/>
      <c r="S32" s="50"/>
      <c r="T32" s="53">
        <f t="shared" si="7"/>
        <v>0</v>
      </c>
      <c r="U32" s="50"/>
      <c r="V32" s="53">
        <f t="shared" si="8"/>
        <v>0</v>
      </c>
      <c r="W32" s="50"/>
      <c r="X32" s="54">
        <f t="shared" si="9"/>
        <v>0</v>
      </c>
      <c r="Y32" s="50"/>
      <c r="Z32" s="53">
        <f t="shared" si="10"/>
        <v>0</v>
      </c>
      <c r="AA32" s="50"/>
      <c r="AB32" s="54">
        <f t="shared" si="11"/>
        <v>0</v>
      </c>
      <c r="AC32" s="50"/>
      <c r="AD32" s="53">
        <f t="shared" si="12"/>
        <v>0</v>
      </c>
      <c r="AE32" s="270">
        <f t="shared" si="13"/>
        <v>0</v>
      </c>
      <c r="AF32" s="300" t="str">
        <f t="shared" si="14"/>
        <v>0</v>
      </c>
      <c r="AG32" s="48"/>
      <c r="AH32" s="49" t="str">
        <f t="shared" si="1"/>
        <v/>
      </c>
      <c r="AI32" s="50"/>
      <c r="AJ32" s="49" t="str">
        <f t="shared" si="15"/>
        <v/>
      </c>
      <c r="AK32" s="51" t="str">
        <f t="shared" si="2"/>
        <v/>
      </c>
      <c r="AL32" s="51" t="str">
        <f t="shared" si="16"/>
        <v/>
      </c>
      <c r="AM32" s="52" t="str">
        <f t="shared" si="17"/>
        <v/>
      </c>
      <c r="AN32" s="304"/>
      <c r="AO32" s="51"/>
      <c r="AP32" s="64"/>
      <c r="AQ32" s="69"/>
    </row>
    <row r="33" spans="2:43" s="19" customFormat="1" ht="36.75" customHeight="1">
      <c r="B33" s="41">
        <v>17</v>
      </c>
      <c r="C33" s="42"/>
      <c r="D33" s="43"/>
      <c r="E33" s="44"/>
      <c r="F33" s="45"/>
      <c r="G33" s="62"/>
      <c r="H33" s="62"/>
      <c r="I33" s="46"/>
      <c r="J33" s="47" t="str">
        <f t="shared" si="3"/>
        <v>impacto</v>
      </c>
      <c r="K33" s="48"/>
      <c r="L33" s="49" t="str">
        <f t="shared" si="0"/>
        <v/>
      </c>
      <c r="M33" s="50"/>
      <c r="N33" s="49" t="str">
        <f t="shared" si="4"/>
        <v/>
      </c>
      <c r="O33" s="51" t="str">
        <f t="shared" si="5"/>
        <v/>
      </c>
      <c r="P33" s="52" t="str">
        <f t="shared" si="6"/>
        <v/>
      </c>
      <c r="Q33" s="537"/>
      <c r="R33" s="538"/>
      <c r="S33" s="50"/>
      <c r="T33" s="53">
        <f t="shared" si="7"/>
        <v>0</v>
      </c>
      <c r="U33" s="50"/>
      <c r="V33" s="53">
        <f t="shared" si="8"/>
        <v>0</v>
      </c>
      <c r="W33" s="50"/>
      <c r="X33" s="54">
        <f t="shared" si="9"/>
        <v>0</v>
      </c>
      <c r="Y33" s="50"/>
      <c r="Z33" s="53">
        <f t="shared" si="10"/>
        <v>0</v>
      </c>
      <c r="AA33" s="50"/>
      <c r="AB33" s="54">
        <f t="shared" si="11"/>
        <v>0</v>
      </c>
      <c r="AC33" s="50"/>
      <c r="AD33" s="53">
        <f t="shared" si="12"/>
        <v>0</v>
      </c>
      <c r="AE33" s="270">
        <f t="shared" si="13"/>
        <v>0</v>
      </c>
      <c r="AF33" s="300" t="str">
        <f t="shared" si="14"/>
        <v>0</v>
      </c>
      <c r="AG33" s="48"/>
      <c r="AH33" s="49" t="str">
        <f t="shared" si="1"/>
        <v/>
      </c>
      <c r="AI33" s="50"/>
      <c r="AJ33" s="49" t="str">
        <f t="shared" si="15"/>
        <v/>
      </c>
      <c r="AK33" s="51" t="str">
        <f t="shared" si="2"/>
        <v/>
      </c>
      <c r="AL33" s="51" t="str">
        <f t="shared" si="16"/>
        <v/>
      </c>
      <c r="AM33" s="52" t="str">
        <f t="shared" si="17"/>
        <v/>
      </c>
      <c r="AN33" s="304"/>
      <c r="AO33" s="51"/>
      <c r="AP33" s="64"/>
      <c r="AQ33" s="69"/>
    </row>
    <row r="34" spans="2:43" s="19" customFormat="1" ht="36.75" customHeight="1">
      <c r="B34" s="41">
        <v>18</v>
      </c>
      <c r="C34" s="42"/>
      <c r="D34" s="43"/>
      <c r="E34" s="44"/>
      <c r="F34" s="45"/>
      <c r="G34" s="62"/>
      <c r="H34" s="62"/>
      <c r="I34" s="46"/>
      <c r="J34" s="47" t="str">
        <f t="shared" si="3"/>
        <v>impacto</v>
      </c>
      <c r="K34" s="48"/>
      <c r="L34" s="49" t="str">
        <f t="shared" si="0"/>
        <v/>
      </c>
      <c r="M34" s="50"/>
      <c r="N34" s="49" t="str">
        <f t="shared" si="4"/>
        <v/>
      </c>
      <c r="O34" s="51"/>
      <c r="P34" s="52"/>
      <c r="Q34" s="537"/>
      <c r="R34" s="538"/>
      <c r="S34" s="50"/>
      <c r="T34" s="53">
        <f t="shared" si="7"/>
        <v>0</v>
      </c>
      <c r="U34" s="50"/>
      <c r="V34" s="53">
        <f t="shared" si="8"/>
        <v>0</v>
      </c>
      <c r="W34" s="50"/>
      <c r="X34" s="54">
        <f t="shared" si="9"/>
        <v>0</v>
      </c>
      <c r="Y34" s="50"/>
      <c r="Z34" s="53">
        <f t="shared" si="10"/>
        <v>0</v>
      </c>
      <c r="AA34" s="50"/>
      <c r="AB34" s="54">
        <f t="shared" si="11"/>
        <v>0</v>
      </c>
      <c r="AC34" s="50"/>
      <c r="AD34" s="53">
        <f t="shared" si="12"/>
        <v>0</v>
      </c>
      <c r="AE34" s="270">
        <f t="shared" si="13"/>
        <v>0</v>
      </c>
      <c r="AF34" s="300" t="str">
        <f t="shared" si="14"/>
        <v>0</v>
      </c>
      <c r="AG34" s="48"/>
      <c r="AH34" s="49" t="str">
        <f t="shared" si="1"/>
        <v/>
      </c>
      <c r="AI34" s="50"/>
      <c r="AJ34" s="49" t="str">
        <f t="shared" si="15"/>
        <v/>
      </c>
      <c r="AK34" s="51"/>
      <c r="AL34" s="51"/>
      <c r="AM34" s="52" t="str">
        <f t="shared" si="17"/>
        <v/>
      </c>
      <c r="AN34" s="304"/>
      <c r="AO34" s="51"/>
      <c r="AP34" s="64"/>
      <c r="AQ34" s="69"/>
    </row>
    <row r="35" spans="2:43" s="19" customFormat="1" ht="36.75" customHeight="1">
      <c r="B35" s="41">
        <v>19</v>
      </c>
      <c r="C35" s="42"/>
      <c r="D35" s="43"/>
      <c r="E35" s="44"/>
      <c r="F35" s="45"/>
      <c r="G35" s="62"/>
      <c r="H35" s="62"/>
      <c r="I35" s="46"/>
      <c r="J35" s="47" t="str">
        <f t="shared" si="3"/>
        <v>impacto</v>
      </c>
      <c r="K35" s="48"/>
      <c r="L35" s="49" t="str">
        <f t="shared" si="0"/>
        <v/>
      </c>
      <c r="M35" s="50"/>
      <c r="N35" s="49" t="str">
        <f t="shared" si="4"/>
        <v/>
      </c>
      <c r="O35" s="51"/>
      <c r="P35" s="52"/>
      <c r="Q35" s="537"/>
      <c r="R35" s="538"/>
      <c r="S35" s="50"/>
      <c r="T35" s="53">
        <f t="shared" si="7"/>
        <v>0</v>
      </c>
      <c r="U35" s="50"/>
      <c r="V35" s="53">
        <f t="shared" si="8"/>
        <v>0</v>
      </c>
      <c r="W35" s="50"/>
      <c r="X35" s="54">
        <f t="shared" si="9"/>
        <v>0</v>
      </c>
      <c r="Y35" s="50"/>
      <c r="Z35" s="53">
        <f t="shared" si="10"/>
        <v>0</v>
      </c>
      <c r="AA35" s="50"/>
      <c r="AB35" s="54">
        <f t="shared" si="11"/>
        <v>0</v>
      </c>
      <c r="AC35" s="50"/>
      <c r="AD35" s="53">
        <f t="shared" si="12"/>
        <v>0</v>
      </c>
      <c r="AE35" s="270">
        <f t="shared" si="13"/>
        <v>0</v>
      </c>
      <c r="AF35" s="300" t="str">
        <f t="shared" si="14"/>
        <v>0</v>
      </c>
      <c r="AG35" s="48"/>
      <c r="AH35" s="49" t="str">
        <f t="shared" si="1"/>
        <v/>
      </c>
      <c r="AI35" s="50"/>
      <c r="AJ35" s="49" t="str">
        <f t="shared" si="15"/>
        <v/>
      </c>
      <c r="AK35" s="51"/>
      <c r="AL35" s="51"/>
      <c r="AM35" s="52" t="str">
        <f t="shared" si="17"/>
        <v/>
      </c>
      <c r="AN35" s="304"/>
      <c r="AO35" s="51"/>
      <c r="AP35" s="64"/>
      <c r="AQ35" s="69"/>
    </row>
    <row r="36" spans="2:43" s="19" customFormat="1" ht="36.75" customHeight="1" thickBot="1">
      <c r="B36" s="72">
        <v>20</v>
      </c>
      <c r="C36" s="73"/>
      <c r="D36" s="74"/>
      <c r="E36" s="75"/>
      <c r="F36" s="76"/>
      <c r="G36" s="77"/>
      <c r="H36" s="77"/>
      <c r="I36" s="78"/>
      <c r="J36" s="79" t="str">
        <f t="shared" si="3"/>
        <v>impacto</v>
      </c>
      <c r="K36" s="80"/>
      <c r="L36" s="81" t="str">
        <f t="shared" si="0"/>
        <v/>
      </c>
      <c r="M36" s="82"/>
      <c r="N36" s="81" t="str">
        <f t="shared" si="4"/>
        <v/>
      </c>
      <c r="O36" s="83"/>
      <c r="P36" s="84"/>
      <c r="Q36" s="547"/>
      <c r="R36" s="548"/>
      <c r="S36" s="82"/>
      <c r="T36" s="85">
        <f t="shared" si="7"/>
        <v>0</v>
      </c>
      <c r="U36" s="82"/>
      <c r="V36" s="85">
        <f t="shared" si="8"/>
        <v>0</v>
      </c>
      <c r="W36" s="82"/>
      <c r="X36" s="86">
        <f t="shared" si="9"/>
        <v>0</v>
      </c>
      <c r="Y36" s="82"/>
      <c r="Z36" s="85">
        <f t="shared" si="10"/>
        <v>0</v>
      </c>
      <c r="AA36" s="82"/>
      <c r="AB36" s="86">
        <f t="shared" si="11"/>
        <v>0</v>
      </c>
      <c r="AC36" s="82"/>
      <c r="AD36" s="85">
        <f t="shared" si="12"/>
        <v>0</v>
      </c>
      <c r="AE36" s="274">
        <f t="shared" si="13"/>
        <v>0</v>
      </c>
      <c r="AF36" s="301" t="str">
        <f t="shared" si="14"/>
        <v>0</v>
      </c>
      <c r="AG36" s="80"/>
      <c r="AH36" s="81" t="str">
        <f t="shared" si="1"/>
        <v/>
      </c>
      <c r="AI36" s="82"/>
      <c r="AJ36" s="81" t="str">
        <f t="shared" si="15"/>
        <v/>
      </c>
      <c r="AK36" s="83"/>
      <c r="AL36" s="83"/>
      <c r="AM36" s="84" t="str">
        <f t="shared" si="17"/>
        <v/>
      </c>
      <c r="AN36" s="305"/>
      <c r="AO36" s="83"/>
      <c r="AP36" s="90"/>
      <c r="AQ36" s="91"/>
    </row>
    <row r="37" spans="2:43" s="92" customFormat="1"/>
    <row r="38" spans="2:43" s="92" customFormat="1" hidden="1">
      <c r="C38" s="93"/>
      <c r="D38" s="93"/>
      <c r="E38" s="93"/>
    </row>
    <row r="39" spans="2:43" s="92" customFormat="1" ht="30" hidden="1">
      <c r="B39" s="92" t="s">
        <v>47</v>
      </c>
      <c r="C39" s="93" t="s">
        <v>92</v>
      </c>
      <c r="D39" s="92" t="s">
        <v>98</v>
      </c>
      <c r="E39" s="93" t="s">
        <v>99</v>
      </c>
      <c r="F39" s="92" t="s">
        <v>228</v>
      </c>
      <c r="H39" s="278"/>
    </row>
    <row r="40" spans="2:43" s="92" customFormat="1" ht="45" hidden="1">
      <c r="B40" s="92" t="s">
        <v>100</v>
      </c>
      <c r="C40" s="93" t="s">
        <v>101</v>
      </c>
      <c r="D40" s="92" t="s">
        <v>102</v>
      </c>
      <c r="E40" s="93" t="s">
        <v>103</v>
      </c>
      <c r="F40" s="92" t="s">
        <v>229</v>
      </c>
      <c r="H40" s="278"/>
    </row>
    <row r="41" spans="2:43" s="92" customFormat="1" ht="45" hidden="1">
      <c r="C41" s="93" t="s">
        <v>104</v>
      </c>
      <c r="D41" s="92" t="s">
        <v>105</v>
      </c>
      <c r="E41" s="93" t="s">
        <v>106</v>
      </c>
      <c r="F41" s="92" t="s">
        <v>230</v>
      </c>
      <c r="H41" s="278"/>
    </row>
    <row r="42" spans="2:43" s="92" customFormat="1" ht="45" hidden="1">
      <c r="B42" s="92" t="s">
        <v>72</v>
      </c>
      <c r="C42" s="93" t="s">
        <v>107</v>
      </c>
      <c r="D42" s="92" t="s">
        <v>108</v>
      </c>
      <c r="E42" s="93" t="s">
        <v>109</v>
      </c>
      <c r="F42" s="92" t="s">
        <v>231</v>
      </c>
      <c r="H42" s="278"/>
    </row>
    <row r="43" spans="2:43" s="92" customFormat="1" ht="45" hidden="1">
      <c r="B43" s="94" t="s">
        <v>51</v>
      </c>
      <c r="C43" s="93" t="s">
        <v>110</v>
      </c>
      <c r="D43" s="92" t="s">
        <v>111</v>
      </c>
      <c r="E43" s="93" t="s">
        <v>112</v>
      </c>
      <c r="F43" s="92" t="s">
        <v>232</v>
      </c>
      <c r="H43" s="278"/>
    </row>
    <row r="44" spans="2:43" s="92" customFormat="1" hidden="1">
      <c r="B44" s="92" t="s">
        <v>87</v>
      </c>
      <c r="C44" s="93" t="s">
        <v>113</v>
      </c>
      <c r="D44" s="92" t="s">
        <v>114</v>
      </c>
      <c r="E44" s="93" t="s">
        <v>115</v>
      </c>
      <c r="F44" s="92" t="s">
        <v>233</v>
      </c>
      <c r="H44" s="278"/>
    </row>
    <row r="45" spans="2:43" s="92" customFormat="1" ht="45" hidden="1">
      <c r="B45" s="92" t="s">
        <v>116</v>
      </c>
      <c r="C45" s="93" t="s">
        <v>117</v>
      </c>
      <c r="D45" s="92" t="s">
        <v>118</v>
      </c>
      <c r="E45" s="93" t="s">
        <v>119</v>
      </c>
      <c r="F45" s="92" t="s">
        <v>234</v>
      </c>
      <c r="H45" s="278"/>
    </row>
    <row r="46" spans="2:43" s="92" customFormat="1" ht="75" hidden="1">
      <c r="B46" s="92" t="s">
        <v>64</v>
      </c>
      <c r="C46" s="93" t="s">
        <v>120</v>
      </c>
      <c r="D46" s="92" t="s">
        <v>48</v>
      </c>
      <c r="E46" s="93" t="s">
        <v>121</v>
      </c>
      <c r="F46" s="92" t="s">
        <v>235</v>
      </c>
      <c r="H46" s="278"/>
    </row>
    <row r="47" spans="2:43" s="92" customFormat="1" ht="30" hidden="1">
      <c r="B47" s="92" t="s">
        <v>81</v>
      </c>
      <c r="C47" s="93" t="s">
        <v>122</v>
      </c>
      <c r="D47" s="92" t="s">
        <v>60</v>
      </c>
      <c r="E47" s="93" t="s">
        <v>123</v>
      </c>
      <c r="F47" s="92" t="s">
        <v>236</v>
      </c>
      <c r="H47" s="278"/>
    </row>
    <row r="48" spans="2:43" s="92" customFormat="1" ht="30" hidden="1">
      <c r="B48" s="92" t="s">
        <v>124</v>
      </c>
      <c r="C48" s="93" t="s">
        <v>125</v>
      </c>
      <c r="E48" s="93"/>
      <c r="F48" s="92" t="s">
        <v>237</v>
      </c>
      <c r="H48" s="278"/>
    </row>
    <row r="49" spans="2:8" s="92" customFormat="1" ht="30" hidden="1">
      <c r="B49" s="92" t="s">
        <v>126</v>
      </c>
      <c r="C49" s="92" t="s">
        <v>127</v>
      </c>
      <c r="F49" s="92" t="s">
        <v>238</v>
      </c>
      <c r="H49" s="278"/>
    </row>
    <row r="50" spans="2:8" s="92" customFormat="1" ht="60" hidden="1">
      <c r="C50" s="92" t="s">
        <v>128</v>
      </c>
      <c r="F50" s="92" t="s">
        <v>239</v>
      </c>
      <c r="H50" s="278"/>
    </row>
    <row r="51" spans="2:8" s="92" customFormat="1" hidden="1">
      <c r="B51" s="92" t="s">
        <v>74</v>
      </c>
      <c r="C51" s="92" t="s">
        <v>129</v>
      </c>
      <c r="F51" s="92" t="s">
        <v>240</v>
      </c>
      <c r="H51" s="278"/>
    </row>
    <row r="52" spans="2:8" s="92" customFormat="1" ht="30" hidden="1">
      <c r="B52" s="92" t="s">
        <v>73</v>
      </c>
      <c r="C52" s="92" t="s">
        <v>130</v>
      </c>
      <c r="F52" s="92" t="s">
        <v>241</v>
      </c>
      <c r="H52" s="278"/>
    </row>
    <row r="53" spans="2:8" s="92" customFormat="1" ht="45" hidden="1">
      <c r="B53" s="92" t="s">
        <v>131</v>
      </c>
      <c r="C53" s="92" t="s">
        <v>132</v>
      </c>
      <c r="F53" s="92" t="s">
        <v>242</v>
      </c>
      <c r="H53" s="278"/>
    </row>
    <row r="54" spans="2:8" s="92" customFormat="1" hidden="1">
      <c r="B54" s="92" t="s">
        <v>65</v>
      </c>
      <c r="C54" s="92" t="s">
        <v>133</v>
      </c>
      <c r="F54" s="92" t="s">
        <v>243</v>
      </c>
      <c r="H54" s="278"/>
    </row>
    <row r="55" spans="2:8" s="92" customFormat="1" hidden="1">
      <c r="B55" s="92" t="s">
        <v>52</v>
      </c>
      <c r="C55" s="92" t="s">
        <v>134</v>
      </c>
      <c r="F55" s="92" t="s">
        <v>244</v>
      </c>
      <c r="H55" s="278"/>
    </row>
    <row r="56" spans="2:8" s="92" customFormat="1" ht="75" hidden="1">
      <c r="C56" s="92" t="s">
        <v>123</v>
      </c>
      <c r="F56" s="92" t="s">
        <v>245</v>
      </c>
      <c r="H56" s="278"/>
    </row>
    <row r="57" spans="2:8" s="92" customFormat="1" ht="45" hidden="1">
      <c r="B57" s="92" t="s">
        <v>135</v>
      </c>
      <c r="C57" s="92" t="s">
        <v>136</v>
      </c>
      <c r="F57" s="92" t="s">
        <v>246</v>
      </c>
      <c r="H57" s="278"/>
    </row>
    <row r="58" spans="2:8" s="92" customFormat="1" ht="30" hidden="1">
      <c r="B58" s="92" t="s">
        <v>137</v>
      </c>
      <c r="C58" s="92" t="s">
        <v>138</v>
      </c>
      <c r="F58" s="92" t="s">
        <v>247</v>
      </c>
      <c r="H58" s="278"/>
    </row>
    <row r="59" spans="2:8" s="92" customFormat="1" hidden="1">
      <c r="B59" s="92" t="s">
        <v>83</v>
      </c>
    </row>
    <row r="60" spans="2:8" s="92" customFormat="1" hidden="1">
      <c r="B60" s="92" t="s">
        <v>53</v>
      </c>
    </row>
    <row r="61" spans="2:8" s="92" customFormat="1" ht="30" hidden="1">
      <c r="B61" s="92" t="s">
        <v>82</v>
      </c>
    </row>
    <row r="62" spans="2:8" s="92" customFormat="1"/>
    <row r="63" spans="2:8" s="92" customFormat="1"/>
    <row r="64" spans="2:8"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row r="2964" s="92" customFormat="1"/>
    <row r="2965" s="92" customFormat="1"/>
    <row r="2966" s="92" customFormat="1"/>
    <row r="2967" s="92" customFormat="1"/>
    <row r="2968" s="92" customFormat="1"/>
    <row r="2969" s="92" customFormat="1"/>
    <row r="2970" s="92" customFormat="1"/>
    <row r="2971" s="92" customFormat="1"/>
    <row r="2972" s="92" customFormat="1"/>
    <row r="2973" s="92" customFormat="1"/>
    <row r="2974" s="92" customFormat="1"/>
    <row r="2975" s="92" customFormat="1"/>
    <row r="2976" s="92" customFormat="1"/>
    <row r="2977" s="92" customFormat="1"/>
    <row r="2978" s="92" customFormat="1"/>
  </sheetData>
  <mergeCells count="86">
    <mergeCell ref="Q32:R32"/>
    <mergeCell ref="Q33:R33"/>
    <mergeCell ref="Q34:R34"/>
    <mergeCell ref="Q35:R35"/>
    <mergeCell ref="Q36:R36"/>
    <mergeCell ref="AK14:AM14"/>
    <mergeCell ref="Q17:R17"/>
    <mergeCell ref="Q18:R18"/>
    <mergeCell ref="Q31:R31"/>
    <mergeCell ref="Q20:R20"/>
    <mergeCell ref="Q21:R21"/>
    <mergeCell ref="Q22:R22"/>
    <mergeCell ref="Q23:R23"/>
    <mergeCell ref="Q24:R24"/>
    <mergeCell ref="Q25:R25"/>
    <mergeCell ref="Q26:R26"/>
    <mergeCell ref="Q27:R27"/>
    <mergeCell ref="Q28:R28"/>
    <mergeCell ref="Q29:R29"/>
    <mergeCell ref="Q30:R30"/>
    <mergeCell ref="Q19:R19"/>
    <mergeCell ref="AM15:AM16"/>
    <mergeCell ref="AN14:AN16"/>
    <mergeCell ref="AO14:AO16"/>
    <mergeCell ref="AP14:AP16"/>
    <mergeCell ref="O15:O16"/>
    <mergeCell ref="P15:P16"/>
    <mergeCell ref="Q15:R16"/>
    <mergeCell ref="S15:S16"/>
    <mergeCell ref="U15:U16"/>
    <mergeCell ref="W15:W16"/>
    <mergeCell ref="Y15:Y16"/>
    <mergeCell ref="AF13:AF16"/>
    <mergeCell ref="AG13:AM13"/>
    <mergeCell ref="AN13:AP13"/>
    <mergeCell ref="AK15:AK16"/>
    <mergeCell ref="AL15:AL16"/>
    <mergeCell ref="K14:L16"/>
    <mergeCell ref="M14:N16"/>
    <mergeCell ref="O14:P14"/>
    <mergeCell ref="AG14:AH16"/>
    <mergeCell ref="AI14:AJ16"/>
    <mergeCell ref="Q13:AE14"/>
    <mergeCell ref="AA15:AA16"/>
    <mergeCell ref="AC15:AC16"/>
    <mergeCell ref="AE15:AE16"/>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B8:E8"/>
    <mergeCell ref="F8:S8"/>
    <mergeCell ref="B9:E9"/>
    <mergeCell ref="F9:S9"/>
    <mergeCell ref="B11:E11"/>
    <mergeCell ref="F11:I11"/>
    <mergeCell ref="K11:P11"/>
    <mergeCell ref="Q11:AM11"/>
    <mergeCell ref="B6:E6"/>
    <mergeCell ref="F6:K6"/>
    <mergeCell ref="M6:N6"/>
    <mergeCell ref="O6:S6"/>
    <mergeCell ref="B7:E7"/>
    <mergeCell ref="F7:R7"/>
    <mergeCell ref="B2:D4"/>
    <mergeCell ref="E2:S2"/>
    <mergeCell ref="U2:U4"/>
    <mergeCell ref="W2:AQ2"/>
    <mergeCell ref="E3:H3"/>
    <mergeCell ref="I3:S3"/>
    <mergeCell ref="W3:AF3"/>
    <mergeCell ref="AG3:AQ3"/>
    <mergeCell ref="E4:S4"/>
    <mergeCell ref="W4:AQ4"/>
  </mergeCells>
  <conditionalFormatting sqref="AG17:AG19 K17:K36 AG21:AG36">
    <cfRule type="containsText" dxfId="271" priority="24" operator="containsText" text="IMPROBABLE">
      <formula>NOT(ISERROR(SEARCH("IMPROBABLE",K17)))</formula>
    </cfRule>
    <cfRule type="containsText" dxfId="270" priority="25" operator="containsText" text="PROBABLE">
      <formula>NOT(ISERROR(SEARCH("PROBABLE",K17)))</formula>
    </cfRule>
    <cfRule type="containsText" dxfId="269" priority="26" operator="containsText" text="CASI CIERTA">
      <formula>NOT(ISERROR(SEARCH("CASI CIERTA",K17)))</formula>
    </cfRule>
    <cfRule type="containsText" dxfId="268" priority="27" operator="containsText" text="POSIBLE">
      <formula>NOT(ISERROR(SEARCH("POSIBLE",K17)))</formula>
    </cfRule>
    <cfRule type="containsText" dxfId="267" priority="28" operator="containsText" text="RARO">
      <formula>NOT(ISERROR(SEARCH("RARO",K17)))</formula>
    </cfRule>
  </conditionalFormatting>
  <conditionalFormatting sqref="AI17:AI19 M17:M36 AI21:AI36">
    <cfRule type="containsText" dxfId="266" priority="19" operator="containsText" text="CATASTRÓFICO">
      <formula>NOT(ISERROR(SEARCH("CATASTRÓFICO",M17)))</formula>
    </cfRule>
    <cfRule type="containsText" dxfId="265" priority="20" operator="containsText" text="MAYOR">
      <formula>NOT(ISERROR(SEARCH("MAYOR",M17)))</formula>
    </cfRule>
    <cfRule type="containsText" dxfId="264" priority="21" operator="containsText" text="MODERADO">
      <formula>NOT(ISERROR(SEARCH("MODERADO",M17)))</formula>
    </cfRule>
    <cfRule type="containsText" dxfId="263" priority="22" operator="containsText" text="MENOR">
      <formula>NOT(ISERROR(SEARCH("MENOR",M17)))</formula>
    </cfRule>
    <cfRule type="containsText" dxfId="262" priority="23" operator="containsText" text="INSIGNIFICANTE">
      <formula>NOT(ISERROR(SEARCH("INSIGNIFICANTE",M17)))</formula>
    </cfRule>
  </conditionalFormatting>
  <conditionalFormatting sqref="AF17 P17:P36 AL17:AP36">
    <cfRule type="containsText" dxfId="261" priority="15" operator="containsText" text="RIESGO EXTREMO">
      <formula>NOT(ISERROR(SEARCH("RIESGO EXTREMO",P17)))</formula>
    </cfRule>
    <cfRule type="containsText" dxfId="260" priority="16" operator="containsText" text="RIESGO ALTO">
      <formula>NOT(ISERROR(SEARCH("RIESGO ALTO",P17)))</formula>
    </cfRule>
    <cfRule type="containsText" dxfId="259" priority="17" operator="containsText" text="RIESGO MODERADO">
      <formula>NOT(ISERROR(SEARCH("RIESGO MODERADO",P17)))</formula>
    </cfRule>
    <cfRule type="containsText" dxfId="258" priority="18" operator="containsText" text="RIESGO BAJO">
      <formula>NOT(ISERROR(SEARCH("RIESGO BAJO",P17)))</formula>
    </cfRule>
  </conditionalFormatting>
  <conditionalFormatting sqref="AF17:AF36">
    <cfRule type="containsText" dxfId="257" priority="11" operator="containsText" text="RIESGO EXTREMO">
      <formula>NOT(ISERROR(SEARCH("RIESGO EXTREMO",AF17)))</formula>
    </cfRule>
    <cfRule type="containsText" dxfId="256" priority="12" operator="containsText" text="RIESGO ALTO">
      <formula>NOT(ISERROR(SEARCH("RIESGO ALTO",AF17)))</formula>
    </cfRule>
    <cfRule type="containsText" dxfId="255" priority="13" operator="containsText" text="RIESGO MODERADO">
      <formula>NOT(ISERROR(SEARCH("RIESGO MODERADO",AF17)))</formula>
    </cfRule>
    <cfRule type="containsText" dxfId="254" priority="14" operator="containsText" text="RIESGO BAJO">
      <formula>NOT(ISERROR(SEARCH("RIESGO BAJO",AF17)))</formula>
    </cfRule>
  </conditionalFormatting>
  <conditionalFormatting sqref="AG20">
    <cfRule type="containsText" dxfId="253" priority="6" operator="containsText" text="IMPROBABLE">
      <formula>NOT(ISERROR(SEARCH("IMPROBABLE",AG20)))</formula>
    </cfRule>
    <cfRule type="containsText" dxfId="252" priority="7" operator="containsText" text="PROBABLE">
      <formula>NOT(ISERROR(SEARCH("PROBABLE",AG20)))</formula>
    </cfRule>
    <cfRule type="containsText" dxfId="251" priority="8" operator="containsText" text="CASI CIERTA">
      <formula>NOT(ISERROR(SEARCH("CASI CIERTA",AG20)))</formula>
    </cfRule>
    <cfRule type="containsText" dxfId="250" priority="9" operator="containsText" text="POSIBLE">
      <formula>NOT(ISERROR(SEARCH("POSIBLE",AG20)))</formula>
    </cfRule>
    <cfRule type="containsText" dxfId="249" priority="10" operator="containsText" text="RARO">
      <formula>NOT(ISERROR(SEARCH("RARO",AG20)))</formula>
    </cfRule>
  </conditionalFormatting>
  <conditionalFormatting sqref="AI20">
    <cfRule type="containsText" dxfId="248" priority="1" operator="containsText" text="CATASTRÓFICO">
      <formula>NOT(ISERROR(SEARCH("CATASTRÓFICO",AI20)))</formula>
    </cfRule>
    <cfRule type="containsText" dxfId="247" priority="2" operator="containsText" text="MAYOR">
      <formula>NOT(ISERROR(SEARCH("MAYOR",AI20)))</formula>
    </cfRule>
    <cfRule type="containsText" dxfId="246" priority="3" operator="containsText" text="MODERADO">
      <formula>NOT(ISERROR(SEARCH("MODERADO",AI20)))</formula>
    </cfRule>
    <cfRule type="containsText" dxfId="245" priority="4" operator="containsText" text="MENOR">
      <formula>NOT(ISERROR(SEARCH("MENOR",AI20)))</formula>
    </cfRule>
    <cfRule type="containsText" dxfId="244" priority="5" operator="containsText" text="INSIGNIFICANTE">
      <formula>NOT(ISERROR(SEARCH("INSIGNIFICANTE",AI20)))</formula>
    </cfRule>
  </conditionalFormatting>
  <dataValidations count="66">
    <dataValidation type="list" allowBlank="1" showInputMessage="1" showErrorMessage="1" sqref="S7">
      <formula1>proceso</formula1>
    </dataValidation>
    <dataValidation type="list" allowBlank="1" showInputMessage="1" showErrorMessage="1" sqref="F6:K6">
      <formula1>macroprocesos</formula1>
    </dataValidation>
    <dataValidation type="list" allowBlank="1" showInputMessage="1" showErrorMessage="1" sqref="E36">
      <formula1>INDIRECT($D$36)</formula1>
    </dataValidation>
    <dataValidation type="list" allowBlank="1" showInputMessage="1" showErrorMessage="1" sqref="E35">
      <formula1>INDIRECT($D$35)</formula1>
    </dataValidation>
    <dataValidation type="list" allowBlank="1" showInputMessage="1" showErrorMessage="1" sqref="E34">
      <formula1>INDIRECT($D$34)</formula1>
    </dataValidation>
    <dataValidation type="list" allowBlank="1" showInputMessage="1" showErrorMessage="1" sqref="E33">
      <formula1>INDIRECT($D$33)</formula1>
    </dataValidation>
    <dataValidation type="list" allowBlank="1" showInputMessage="1" showErrorMessage="1" sqref="E32">
      <formula1>INDIRECT($D$32)</formula1>
    </dataValidation>
    <dataValidation type="list" allowBlank="1" showInputMessage="1" showErrorMessage="1" sqref="E31">
      <formula1>INDIRECT($D$31)</formula1>
    </dataValidation>
    <dataValidation type="list" allowBlank="1" showInputMessage="1" showErrorMessage="1" sqref="E30">
      <formula1>INDIRECT($D$30)</formula1>
    </dataValidation>
    <dataValidation type="list" allowBlank="1" showInputMessage="1" showErrorMessage="1" sqref="E29">
      <formula1>INDIRECT($D$29)</formula1>
    </dataValidation>
    <dataValidation type="list" allowBlank="1" showInputMessage="1" showErrorMessage="1" sqref="E28">
      <formula1>INDIRECT($D$28)</formula1>
    </dataValidation>
    <dataValidation type="list" allowBlank="1" showInputMessage="1" showErrorMessage="1" sqref="E27">
      <formula1>INDIRECT($D$27)</formula1>
    </dataValidation>
    <dataValidation type="list" allowBlank="1" showInputMessage="1" showErrorMessage="1" sqref="E26">
      <formula1>INDIRECT($D$26)</formula1>
    </dataValidation>
    <dataValidation type="list" allowBlank="1" showInputMessage="1" showErrorMessage="1" sqref="E25">
      <formula1>INDIRECT($D$25)</formula1>
    </dataValidation>
    <dataValidation type="list" allowBlank="1" showInputMessage="1" showErrorMessage="1" sqref="E24">
      <formula1>INDIRECT($D$24)</formula1>
    </dataValidation>
    <dataValidation type="list" allowBlank="1" showInputMessage="1" showErrorMessage="1" sqref="E23">
      <formula1>INDIRECT($D$23)</formula1>
    </dataValidation>
    <dataValidation type="list" allowBlank="1" showInputMessage="1" showErrorMessage="1" sqref="E22">
      <formula1>INDIRECT($D$22)</formula1>
    </dataValidation>
    <dataValidation type="list" allowBlank="1" showInputMessage="1" showErrorMessage="1" sqref="E21">
      <formula1>INDIRECT($D$21)</formula1>
    </dataValidation>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D35">
      <formula1>INDIRECT($C$35)</formula1>
    </dataValidation>
    <dataValidation type="list" allowBlank="1" showInputMessage="1" showErrorMessage="1" sqref="D34">
      <formula1>INDIRECT($C$34)</formula1>
    </dataValidation>
    <dataValidation type="list" allowBlank="1" showInputMessage="1" showErrorMessage="1" sqref="D33">
      <formula1>INDIRECT($C$33)</formula1>
    </dataValidation>
    <dataValidation type="list" allowBlank="1" showInputMessage="1" showErrorMessage="1" sqref="D32">
      <formula1>INDIRECT($C$32)</formula1>
    </dataValidation>
    <dataValidation type="list" allowBlank="1" showInputMessage="1" showErrorMessage="1" sqref="D31">
      <formula1>INDIRECT($C$31)</formula1>
    </dataValidation>
    <dataValidation type="list" allowBlank="1" showInputMessage="1" showErrorMessage="1" sqref="D30">
      <formula1>INDIRECT($C$30)</formula1>
    </dataValidation>
    <dataValidation type="list" allowBlank="1" showInputMessage="1" showErrorMessage="1" sqref="D29">
      <formula1>INDIRECT($C$29)</formula1>
    </dataValidation>
    <dataValidation type="list" allowBlank="1" showInputMessage="1" showErrorMessage="1" sqref="D28">
      <formula1>INDIRECT($C$28)</formula1>
    </dataValidation>
    <dataValidation type="list" allowBlank="1" showInputMessage="1" showErrorMessage="1" sqref="D27">
      <formula1>INDIRECT($C$27)</formula1>
    </dataValidation>
    <dataValidation type="list" allowBlank="1" showInputMessage="1" showErrorMessage="1" sqref="D26">
      <formula1>INDIRECT($C$26)</formula1>
    </dataValidation>
    <dataValidation type="list" allowBlank="1" showInputMessage="1" showErrorMessage="1" sqref="D25">
      <formula1>INDIRECT($C$25)</formula1>
    </dataValidation>
    <dataValidation type="list" allowBlank="1" showInputMessage="1" showErrorMessage="1" sqref="D24">
      <formula1>INDIRECT($C$24)</formula1>
    </dataValidation>
    <dataValidation type="list" allowBlank="1" showInputMessage="1" showErrorMessage="1" sqref="D23">
      <formula1>INDIRECT($C$23)</formula1>
    </dataValidation>
    <dataValidation type="list" allowBlank="1" showInputMessage="1" showErrorMessage="1" sqref="D22">
      <formula1>INDIRECT($C$22)</formula1>
    </dataValidation>
    <dataValidation type="list" allowBlank="1" showInputMessage="1" showErrorMessage="1" sqref="D21">
      <formula1>INDIRECT($C$21)</formula1>
    </dataValidation>
    <dataValidation type="list" allowBlank="1" showInputMessage="1" showErrorMessage="1" sqref="D20">
      <formula1>INDIRECT($C$20)</formula1>
    </dataValidation>
    <dataValidation type="list" allowBlank="1" showInputMessage="1" showErrorMessage="1" sqref="D19">
      <formula1>INDIRECT($C$19)</formula1>
    </dataValidation>
    <dataValidation type="list" allowBlank="1" showInputMessage="1" showErrorMessage="1" sqref="C17:C36">
      <formula1>factores</formula1>
    </dataValidation>
    <dataValidation type="list" allowBlank="1" showInputMessage="1" showErrorMessage="1" sqref="D18">
      <formula1>INDIRECT($C$18)</formula1>
    </dataValidation>
    <dataValidation type="list" allowBlank="1" showInputMessage="1" showErrorMessage="1" sqref="D17">
      <formula1>INDIRECT($C$17)</formula1>
    </dataValidation>
    <dataValidation type="list" allowBlank="1" showInputMessage="1" showErrorMessage="1" sqref="E17">
      <formula1>INDIRECT($D$17)</formula1>
    </dataValidation>
    <dataValidation type="list" allowBlank="1" showInputMessage="1" showErrorMessage="1" sqref="I17:I36">
      <formula1>clasificaciónriesgos</formula1>
    </dataValidation>
    <dataValidation type="list" allowBlank="1" showInputMessage="1" showErrorMessage="1" sqref="D36">
      <formula1>INDIRECT($C$36)</formula1>
    </dataValidation>
    <dataValidation type="list" allowBlank="1" showInputMessage="1" showErrorMessage="1" sqref="AA17:AA36 W17:W36 S17:S36 U17:U36 AC17:AC36 Y17:Y36">
      <formula1>"SI,NO"</formula1>
    </dataValidation>
    <dataValidation type="list" allowBlank="1" showInputMessage="1" showErrorMessage="1" sqref="AI36 M36">
      <formula1>INDIRECT($J$36)</formula1>
    </dataValidation>
    <dataValidation type="list" allowBlank="1" showInputMessage="1" showErrorMessage="1" sqref="AI35 M35">
      <formula1>INDIRECT($J$35)</formula1>
    </dataValidation>
    <dataValidation type="list" allowBlank="1" showInputMessage="1" showErrorMessage="1" sqref="AI34 M34">
      <formula1>INDIRECT($J$34)</formula1>
    </dataValidation>
    <dataValidation type="list" allowBlank="1" showInputMessage="1" showErrorMessage="1" sqref="AI33 M33">
      <formula1>INDIRECT($J$33)</formula1>
    </dataValidation>
    <dataValidation type="list" allowBlank="1" showInputMessage="1" showErrorMessage="1" sqref="AI32 M32">
      <formula1>INDIRECT($J$32)</formula1>
    </dataValidation>
    <dataValidation type="list" allowBlank="1" showInputMessage="1" showErrorMessage="1" sqref="AI31 M31">
      <formula1>INDIRECT($J$31)</formula1>
    </dataValidation>
    <dataValidation type="list" allowBlank="1" showInputMessage="1" showErrorMessage="1" sqref="AI30 M30">
      <formula1>INDIRECT($J$30)</formula1>
    </dataValidation>
    <dataValidation type="list" allowBlank="1" showInputMessage="1" showErrorMessage="1" sqref="AI29 M29">
      <formula1>INDIRECT($J$29)</formula1>
    </dataValidation>
    <dataValidation type="list" allowBlank="1" showInputMessage="1" showErrorMessage="1" sqref="AI28 M28">
      <formula1>INDIRECT($J$28)</formula1>
    </dataValidation>
    <dataValidation type="list" allowBlank="1" showInputMessage="1" showErrorMessage="1" sqref="AI27 M27">
      <formula1>INDIRECT($J$27)</formula1>
    </dataValidation>
    <dataValidation type="list" allowBlank="1" showInputMessage="1" showErrorMessage="1" sqref="AI26 M26">
      <formula1>INDIRECT($J$26)</formula1>
    </dataValidation>
    <dataValidation type="list" allowBlank="1" showInputMessage="1" showErrorMessage="1" sqref="AI25 M25">
      <formula1>INDIRECT($J$25)</formula1>
    </dataValidation>
    <dataValidation type="list" allowBlank="1" showInputMessage="1" showErrorMessage="1" sqref="AI24 M24">
      <formula1>INDIRECT($J$24)</formula1>
    </dataValidation>
    <dataValidation type="list" allowBlank="1" showInputMessage="1" showErrorMessage="1" sqref="AI23 M23">
      <formula1>INDIRECT($J$23)</formula1>
    </dataValidation>
    <dataValidation type="list" allowBlank="1" showInputMessage="1" showErrorMessage="1" sqref="AI22 M22">
      <formula1>INDIRECT($J$22)</formula1>
    </dataValidation>
    <dataValidation type="list" allowBlank="1" showInputMessage="1" showErrorMessage="1" sqref="AI21 M21">
      <formula1>INDIRECT($J$21)</formula1>
    </dataValidation>
    <dataValidation type="list" allowBlank="1" showInputMessage="1" showErrorMessage="1" sqref="M20 AI20">
      <formula1>INDIRECT($J$20)</formula1>
    </dataValidation>
    <dataValidation type="list" allowBlank="1" showInputMessage="1" showErrorMessage="1" sqref="AI19 M19">
      <formula1>INDIRECT($J$19)</formula1>
    </dataValidation>
    <dataValidation type="list" allowBlank="1" showInputMessage="1" showErrorMessage="1" sqref="AI18 M18">
      <formula1>INDIRECT($J$18)</formula1>
    </dataValidation>
    <dataValidation type="list" allowBlank="1" showInputMessage="1" showErrorMessage="1" sqref="AI17 M17">
      <formula1>INDIRECT($J$17)</formula1>
    </dataValidation>
    <dataValidation type="list" allowBlank="1" showInputMessage="1" showErrorMessage="1" sqref="K17:K36 AG17:AG36">
      <formula1>probabilidad</formula1>
    </dataValidation>
  </dataValidations>
  <pageMargins left="0.25" right="0.25" top="0.75" bottom="0.75" header="0.3" footer="0.3"/>
  <pageSetup paperSize="5" scale="33" orientation="landscape" r:id="rId1"/>
  <headerFooter>
    <oddFooter>&amp;L&amp;14Cra. 30 N° 25-90 Piso 16 - CP: 1113111 
Tel. 7470909 -  Info: Línea 195
www.umv.gov.co&amp;C&amp;14
SIG-FM-007
&amp;P de &amp;N</oddFooter>
  </headerFooter>
  <colBreaks count="1" manualBreakCount="1">
    <brk id="20" max="35" man="1"/>
  </colBreaks>
  <drawing r:id="rId2"/>
</worksheet>
</file>

<file path=xl/worksheets/sheet13.xml><?xml version="1.0" encoding="utf-8"?>
<worksheet xmlns="http://schemas.openxmlformats.org/spreadsheetml/2006/main" xmlns:r="http://schemas.openxmlformats.org/officeDocument/2006/relationships">
  <dimension ref="A2:AQ2978"/>
  <sheetViews>
    <sheetView topLeftCell="I1" zoomScale="40" zoomScaleNormal="40" workbookViewId="0">
      <selection activeCell="O6" sqref="O6:S6"/>
    </sheetView>
  </sheetViews>
  <sheetFormatPr baseColWidth="10" defaultColWidth="11.42578125" defaultRowHeight="15"/>
  <cols>
    <col min="1" max="1" width="4.28515625" style="1" customWidth="1"/>
    <col min="2" max="2" width="12.85546875" style="1" customWidth="1"/>
    <col min="3" max="3" width="16" style="1" customWidth="1" collapsed="1"/>
    <col min="4" max="4" width="24.85546875" style="1" customWidth="1"/>
    <col min="5" max="5" width="58.140625" style="1" customWidth="1"/>
    <col min="6" max="6" width="58.140625" style="1" customWidth="1" collapsed="1"/>
    <col min="7" max="8" width="58.140625" style="1" customWidth="1"/>
    <col min="9" max="9" width="26.7109375" style="1" customWidth="1"/>
    <col min="10" max="10" width="26.7109375" style="1" hidden="1" customWidth="1"/>
    <col min="11" max="11" width="22.7109375" style="1" customWidth="1" collapsed="1"/>
    <col min="12" max="12" width="25.140625" style="1" hidden="1" customWidth="1"/>
    <col min="13" max="13" width="22.42578125" style="1" customWidth="1"/>
    <col min="14" max="14" width="11.42578125" style="1" hidden="1" customWidth="1"/>
    <col min="15" max="16" width="21.42578125" style="1" customWidth="1"/>
    <col min="17" max="17" width="28.85546875" style="1" customWidth="1" collapsed="1"/>
    <col min="18" max="18" width="23.140625" style="1" customWidth="1"/>
    <col min="19" max="19" width="39.7109375" style="1" customWidth="1"/>
    <col min="20" max="20" width="39.7109375" style="1" hidden="1" customWidth="1"/>
    <col min="21" max="21" width="39.7109375" style="1" customWidth="1"/>
    <col min="22" max="22" width="39.7109375" style="1" hidden="1" customWidth="1"/>
    <col min="23" max="23" width="39.7109375" style="1" customWidth="1"/>
    <col min="24" max="24" width="39.7109375" style="1" hidden="1" customWidth="1"/>
    <col min="25" max="25" width="39.7109375" style="1" customWidth="1"/>
    <col min="26" max="26" width="39.7109375" style="1" hidden="1" customWidth="1"/>
    <col min="27" max="27" width="39.7109375" style="1" customWidth="1"/>
    <col min="28" max="28" width="39.7109375" style="1" hidden="1" customWidth="1"/>
    <col min="29" max="29" width="39.7109375" style="1" customWidth="1"/>
    <col min="30" max="30" width="36.28515625" style="1" hidden="1" customWidth="1"/>
    <col min="31" max="31" width="17.28515625" style="1" customWidth="1"/>
    <col min="32" max="32" width="18.7109375" style="1" customWidth="1"/>
    <col min="33" max="33" width="25.42578125" style="1" customWidth="1"/>
    <col min="34" max="34" width="30.85546875" style="1" hidden="1" customWidth="1"/>
    <col min="35" max="35" width="23" style="1" customWidth="1"/>
    <col min="36" max="36" width="11.42578125" style="1" hidden="1" customWidth="1"/>
    <col min="37" max="37" width="17.85546875" style="1" customWidth="1"/>
    <col min="38" max="39" width="17.28515625" style="1" customWidth="1"/>
    <col min="40" max="40" width="23" style="1" customWidth="1"/>
    <col min="41" max="41" width="25.85546875" style="1" customWidth="1"/>
    <col min="42" max="42" width="23" style="1" customWidth="1"/>
    <col min="43" max="43" width="55.42578125"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2" t="s">
        <v>2</v>
      </c>
      <c r="AH3" s="462"/>
      <c r="AI3" s="462"/>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35.25" customHeight="1">
      <c r="B6" s="464" t="s">
        <v>93</v>
      </c>
      <c r="C6" s="465"/>
      <c r="D6" s="465"/>
      <c r="E6" s="466"/>
      <c r="F6" s="467" t="s">
        <v>119</v>
      </c>
      <c r="G6" s="468"/>
      <c r="H6" s="468"/>
      <c r="I6" s="468"/>
      <c r="J6" s="468"/>
      <c r="K6" s="468"/>
      <c r="L6" s="279"/>
      <c r="M6" s="465" t="s">
        <v>94</v>
      </c>
      <c r="N6" s="465"/>
      <c r="O6" s="469" t="s">
        <v>910</v>
      </c>
      <c r="P6" s="469"/>
      <c r="Q6" s="469"/>
      <c r="R6" s="469"/>
      <c r="S6" s="470"/>
    </row>
    <row r="7" spans="2:43" ht="35.25" customHeight="1">
      <c r="B7" s="471" t="s">
        <v>95</v>
      </c>
      <c r="C7" s="472"/>
      <c r="D7" s="472"/>
      <c r="E7" s="473"/>
      <c r="F7" s="474" t="s">
        <v>130</v>
      </c>
      <c r="G7" s="475"/>
      <c r="H7" s="475"/>
      <c r="I7" s="475"/>
      <c r="J7" s="475"/>
      <c r="K7" s="475"/>
      <c r="L7" s="475"/>
      <c r="M7" s="475"/>
      <c r="N7" s="475"/>
      <c r="O7" s="475"/>
      <c r="P7" s="475"/>
      <c r="Q7" s="475"/>
      <c r="R7" s="475"/>
      <c r="S7" s="280"/>
    </row>
    <row r="8" spans="2:43" ht="35.25" customHeight="1">
      <c r="B8" s="471" t="s">
        <v>96</v>
      </c>
      <c r="C8" s="472"/>
      <c r="D8" s="472"/>
      <c r="E8" s="473"/>
      <c r="F8" s="476" t="s">
        <v>912</v>
      </c>
      <c r="G8" s="477"/>
      <c r="H8" s="477"/>
      <c r="I8" s="477"/>
      <c r="J8" s="477"/>
      <c r="K8" s="477"/>
      <c r="L8" s="477"/>
      <c r="M8" s="477"/>
      <c r="N8" s="477"/>
      <c r="O8" s="477"/>
      <c r="P8" s="477"/>
      <c r="Q8" s="477"/>
      <c r="R8" s="477"/>
      <c r="S8" s="478"/>
    </row>
    <row r="9" spans="2:43" ht="159" customHeight="1" thickBot="1">
      <c r="B9" s="479" t="s">
        <v>97</v>
      </c>
      <c r="C9" s="480"/>
      <c r="D9" s="480"/>
      <c r="E9" s="481"/>
      <c r="F9" s="482" t="s">
        <v>909</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105"/>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104"/>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499"/>
      <c r="AH12" s="499"/>
      <c r="AI12" s="499"/>
      <c r="AJ12" s="499"/>
      <c r="AK12" s="499"/>
      <c r="AL12" s="501"/>
      <c r="AM12" s="498"/>
      <c r="AN12" s="497" t="s">
        <v>14</v>
      </c>
      <c r="AO12" s="497"/>
      <c r="AP12" s="497"/>
      <c r="AQ12" s="502"/>
    </row>
    <row r="13" spans="2:43" s="10" customFormat="1" ht="44.25" customHeight="1">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28" t="s">
        <v>24</v>
      </c>
      <c r="AG13" s="530" t="s">
        <v>25</v>
      </c>
      <c r="AH13" s="512"/>
      <c r="AI13" s="512"/>
      <c r="AJ13" s="512"/>
      <c r="AK13" s="512"/>
      <c r="AL13" s="512"/>
      <c r="AM13" s="507"/>
      <c r="AN13" s="531" t="s">
        <v>26</v>
      </c>
      <c r="AO13" s="532"/>
      <c r="AP13" s="533"/>
      <c r="AQ13" s="515" t="s">
        <v>27</v>
      </c>
    </row>
    <row r="14" spans="2:43" s="10" customFormat="1" ht="66"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7"/>
      <c r="AG14" s="524" t="s">
        <v>28</v>
      </c>
      <c r="AH14" s="415"/>
      <c r="AI14" s="415" t="s">
        <v>29</v>
      </c>
      <c r="AJ14" s="415"/>
      <c r="AK14" s="415" t="s">
        <v>30</v>
      </c>
      <c r="AL14" s="415"/>
      <c r="AM14" s="416"/>
      <c r="AN14" s="4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226</v>
      </c>
      <c r="R15" s="519"/>
      <c r="S15" s="415" t="s">
        <v>37</v>
      </c>
      <c r="T15" s="102"/>
      <c r="U15" s="415" t="s">
        <v>38</v>
      </c>
      <c r="V15" s="102"/>
      <c r="W15" s="415" t="s">
        <v>227</v>
      </c>
      <c r="X15" s="102"/>
      <c r="Y15" s="415" t="s">
        <v>39</v>
      </c>
      <c r="Z15" s="102"/>
      <c r="AA15" s="415" t="s">
        <v>40</v>
      </c>
      <c r="AB15" s="102"/>
      <c r="AC15" s="415" t="s">
        <v>41</v>
      </c>
      <c r="AD15" s="102"/>
      <c r="AE15" s="415" t="s">
        <v>42</v>
      </c>
      <c r="AF15" s="527"/>
      <c r="AG15" s="524"/>
      <c r="AH15" s="415"/>
      <c r="AI15" s="415"/>
      <c r="AJ15" s="415"/>
      <c r="AK15" s="415" t="s">
        <v>34</v>
      </c>
      <c r="AL15" s="415" t="s">
        <v>35</v>
      </c>
      <c r="AM15" s="416" t="s">
        <v>43</v>
      </c>
      <c r="AN15" s="525"/>
      <c r="AO15" s="526"/>
      <c r="AP15" s="527"/>
      <c r="AQ15" s="516"/>
    </row>
    <row r="16" spans="2:43" s="10" customFormat="1" ht="87.75" customHeight="1" thickBot="1">
      <c r="B16" s="495"/>
      <c r="C16" s="505"/>
      <c r="D16" s="506"/>
      <c r="E16" s="509"/>
      <c r="F16" s="16" t="s">
        <v>44</v>
      </c>
      <c r="G16" s="17" t="s">
        <v>45</v>
      </c>
      <c r="H16" s="17" t="s">
        <v>46</v>
      </c>
      <c r="I16" s="418"/>
      <c r="J16" s="14"/>
      <c r="K16" s="520"/>
      <c r="L16" s="521"/>
      <c r="M16" s="523"/>
      <c r="N16" s="521"/>
      <c r="O16" s="417"/>
      <c r="P16" s="418"/>
      <c r="Q16" s="520"/>
      <c r="R16" s="521"/>
      <c r="S16" s="417"/>
      <c r="T16" s="103"/>
      <c r="U16" s="417"/>
      <c r="V16" s="103"/>
      <c r="W16" s="417"/>
      <c r="X16" s="103"/>
      <c r="Y16" s="417"/>
      <c r="Z16" s="103"/>
      <c r="AA16" s="417"/>
      <c r="AB16" s="103"/>
      <c r="AC16" s="417"/>
      <c r="AD16" s="103"/>
      <c r="AE16" s="417"/>
      <c r="AF16" s="529"/>
      <c r="AG16" s="519"/>
      <c r="AH16" s="417"/>
      <c r="AI16" s="417"/>
      <c r="AJ16" s="417"/>
      <c r="AK16" s="417"/>
      <c r="AL16" s="417"/>
      <c r="AM16" s="418"/>
      <c r="AN16" s="525"/>
      <c r="AO16" s="526"/>
      <c r="AP16" s="527"/>
      <c r="AQ16" s="517"/>
    </row>
    <row r="17" spans="1:43" s="311" customFormat="1" ht="198">
      <c r="B17" s="306">
        <v>1</v>
      </c>
      <c r="C17" s="307" t="s">
        <v>47</v>
      </c>
      <c r="D17" s="157" t="s">
        <v>48</v>
      </c>
      <c r="E17" s="248" t="s">
        <v>85</v>
      </c>
      <c r="F17" s="158" t="s">
        <v>564</v>
      </c>
      <c r="G17" s="159" t="s">
        <v>565</v>
      </c>
      <c r="H17" s="159" t="s">
        <v>566</v>
      </c>
      <c r="I17" s="254" t="s">
        <v>51</v>
      </c>
      <c r="J17" s="243" t="str">
        <f>IF(I17="corrupción","impactoco","impacto")</f>
        <v>impacto</v>
      </c>
      <c r="K17" s="160" t="s">
        <v>65</v>
      </c>
      <c r="L17" s="162" t="str">
        <f t="shared" ref="L17:L36" si="0">IF(K17="RARO","1",IF(K17="IMPROBABLE","2",IF(K17="POSIBLE","3",IF(K17="PROBABLE","4",IF(K17="CASI CIERTA","5","")))))</f>
        <v>4</v>
      </c>
      <c r="M17" s="161" t="s">
        <v>83</v>
      </c>
      <c r="N17" s="162" t="str">
        <f>IF(M17="INSIGNIFICANTE","1",IF(M17="MENOR","2",IF(M17="MODERADO","3",IF(M17="MAYOR","4",IF(M17="CATASTRÓFICO","5","")))))</f>
        <v>3</v>
      </c>
      <c r="O17" s="163">
        <f>IF(L17="","",L17*N17)</f>
        <v>12</v>
      </c>
      <c r="P17" s="164" t="str">
        <f>IF(O17="","",IF(O17&gt;=15,"RIESGO EXTREMO",IF(O17&gt;=7,"RIESGO ALTO",IF(O17&gt;=4,"RIESGO MODERADO",IF(O17&gt;=1,"RIESGO BAJO","")))))</f>
        <v>RIESGO ALTO</v>
      </c>
      <c r="Q17" s="434" t="s">
        <v>567</v>
      </c>
      <c r="R17" s="435"/>
      <c r="S17" s="161" t="s">
        <v>55</v>
      </c>
      <c r="T17" s="165">
        <f>IF(S17="SI",15,0)</f>
        <v>15</v>
      </c>
      <c r="U17" s="161" t="s">
        <v>55</v>
      </c>
      <c r="V17" s="165">
        <f>IF(U17="SI",5,0)</f>
        <v>5</v>
      </c>
      <c r="W17" s="161" t="s">
        <v>55</v>
      </c>
      <c r="X17" s="166">
        <f>IF(W17="SI",25,0)</f>
        <v>25</v>
      </c>
      <c r="Y17" s="161" t="s">
        <v>55</v>
      </c>
      <c r="Z17" s="165">
        <f>IF(Y17="SI",15,0)</f>
        <v>15</v>
      </c>
      <c r="AA17" s="161" t="s">
        <v>55</v>
      </c>
      <c r="AB17" s="166">
        <f>IF(AA17="SI",10,0)</f>
        <v>10</v>
      </c>
      <c r="AC17" s="161" t="s">
        <v>55</v>
      </c>
      <c r="AD17" s="165">
        <f>IF(AC17="SI",30,0)</f>
        <v>30</v>
      </c>
      <c r="AE17" s="167">
        <f>T17+V17+X17+Z17+AB17+AD17</f>
        <v>100</v>
      </c>
      <c r="AF17" s="308" t="str">
        <f>IF(AE17="","",IF(AE17="","",IF(AE17&gt;76,"2",IF(AE17&gt;=51,"1",IF(AE17&gt;=0,"0","")))))</f>
        <v>2</v>
      </c>
      <c r="AG17" s="160" t="s">
        <v>73</v>
      </c>
      <c r="AH17" s="162" t="str">
        <f t="shared" ref="AH17:AH36" si="1">IF(AG17="RARO","1",IF(AG17="IMPROBABLE","2",IF(AG17="POSIBLE","3",IF(AG17="PROBABLE","4",IF(AG17="CASI CIERTA","5","")))))</f>
        <v>2</v>
      </c>
      <c r="AI17" s="161" t="s">
        <v>83</v>
      </c>
      <c r="AJ17" s="162" t="str">
        <f>IF(AI17="INSIGNIFICANTE","1",IF(AI17="MENOR","2",IF(AI17="MODERADO","3",IF(AI17="MAYOR","4",IF(AI17="CATASTRÓFICO","5","")))))</f>
        <v>3</v>
      </c>
      <c r="AK17" s="163">
        <f t="shared" ref="AK17:AK33" si="2">IF(AH17="","",AH17*AJ17)</f>
        <v>6</v>
      </c>
      <c r="AL17" s="163" t="str">
        <f>IF(AK17="","",IF(AK17&gt;=15,"RIESGO EXTREMO",IF(AK17&gt;=7,"RIESGO ALTO",IF(AK17&gt;=4,"RIESGO MODERADO",IF(AK17&gt;=1,"RIESGO BAJO","")))))</f>
        <v>RIESGO MODERADO</v>
      </c>
      <c r="AM17" s="164" t="str">
        <f>IF(AL17="","",IF(AL17="RIESGO EXTREMO","COMPARTIR O TRANSFERIR EL RIESGO",IF(AL17="RIESGO ALTO","EVITAR EL RIESGO",IF(AL17="RIESGO MODERADO","REDUCIR EL RIESGO",IF(AL17="RIESGO BAJO","ASUMIR","")))))</f>
        <v>REDUCIR EL RIESGO</v>
      </c>
      <c r="AN17" s="322" t="s">
        <v>568</v>
      </c>
      <c r="AO17" s="169" t="s">
        <v>569</v>
      </c>
      <c r="AP17" s="309" t="s">
        <v>570</v>
      </c>
      <c r="AQ17" s="310" t="s">
        <v>571</v>
      </c>
    </row>
    <row r="18" spans="1:43" s="311" customFormat="1" ht="198">
      <c r="B18" s="312">
        <v>2</v>
      </c>
      <c r="C18" s="313" t="s">
        <v>47</v>
      </c>
      <c r="D18" s="171" t="s">
        <v>114</v>
      </c>
      <c r="E18" s="250" t="s">
        <v>572</v>
      </c>
      <c r="F18" s="172" t="s">
        <v>573</v>
      </c>
      <c r="G18" s="173" t="s">
        <v>574</v>
      </c>
      <c r="H18" s="173" t="s">
        <v>575</v>
      </c>
      <c r="I18" s="255" t="s">
        <v>116</v>
      </c>
      <c r="J18" s="244" t="str">
        <f t="shared" ref="J18:J36" si="3">IF(I18="corrupción","impactoco","impacto")</f>
        <v>impacto</v>
      </c>
      <c r="K18" s="174" t="s">
        <v>65</v>
      </c>
      <c r="L18" s="176" t="str">
        <f t="shared" si="0"/>
        <v>4</v>
      </c>
      <c r="M18" s="175" t="s">
        <v>53</v>
      </c>
      <c r="N18" s="176" t="str">
        <f t="shared" ref="N18:N36" si="4">IF(M18="INSIGNIFICANTE","1",IF(M18="MENOR","2",IF(M18="MODERADO","3",IF(M18="MAYOR","4",IF(M18="CATASTRÓFICO","5","")))))</f>
        <v>4</v>
      </c>
      <c r="O18" s="177">
        <f t="shared" ref="O18:O33" si="5">IF(L18="","",L18*N18)</f>
        <v>16</v>
      </c>
      <c r="P18" s="178" t="str">
        <f t="shared" ref="P18:P33" si="6">IF(O18="","",IF(O18&gt;=15,"RIESGO EXTREMO",IF(O18&gt;=7,"RIESGO ALTO",IF(O18&gt;=4,"RIESGO MODERADO",IF(O18&gt;=1,"RIESGO BAJO","")))))</f>
        <v>RIESGO EXTREMO</v>
      </c>
      <c r="Q18" s="442" t="s">
        <v>576</v>
      </c>
      <c r="R18" s="443"/>
      <c r="S18" s="175" t="s">
        <v>55</v>
      </c>
      <c r="T18" s="179">
        <f t="shared" ref="T18:T36" si="7">IF(S18="SI",15,0)</f>
        <v>15</v>
      </c>
      <c r="U18" s="175" t="s">
        <v>55</v>
      </c>
      <c r="V18" s="179">
        <f t="shared" ref="V18:V36" si="8">IF(U18="SI",5,0)</f>
        <v>5</v>
      </c>
      <c r="W18" s="175" t="s">
        <v>55</v>
      </c>
      <c r="X18" s="180">
        <f t="shared" ref="X18:X36" si="9">IF(W18="SI",25,0)</f>
        <v>25</v>
      </c>
      <c r="Y18" s="175" t="s">
        <v>55</v>
      </c>
      <c r="Z18" s="179">
        <f t="shared" ref="Z18:Z36" si="10">IF(Y18="SI",15,0)</f>
        <v>15</v>
      </c>
      <c r="AA18" s="175" t="s">
        <v>55</v>
      </c>
      <c r="AB18" s="180">
        <f t="shared" ref="AB18:AB36" si="11">IF(AA18="SI",10,0)</f>
        <v>10</v>
      </c>
      <c r="AC18" s="175" t="s">
        <v>55</v>
      </c>
      <c r="AD18" s="179">
        <f t="shared" ref="AD18:AD36" si="12">IF(AC18="SI",30,0)</f>
        <v>30</v>
      </c>
      <c r="AE18" s="181">
        <f t="shared" ref="AE18:AE36" si="13">T18+V18+X18+Z18+AB18+AD18</f>
        <v>100</v>
      </c>
      <c r="AF18" s="325" t="str">
        <f t="shared" ref="AF18:AF36" si="14">IF(AE18="","",IF(AE18="","",IF(AE18&gt;76,"2",IF(AE18&gt;=51,"1",IF(AE18&gt;=0,"0","")))))</f>
        <v>2</v>
      </c>
      <c r="AG18" s="174" t="s">
        <v>73</v>
      </c>
      <c r="AH18" s="176" t="str">
        <f t="shared" si="1"/>
        <v>2</v>
      </c>
      <c r="AI18" s="175" t="s">
        <v>53</v>
      </c>
      <c r="AJ18" s="176" t="str">
        <f t="shared" ref="AJ18:AJ36" si="15">IF(AI18="INSIGNIFICANTE","1",IF(AI18="MENOR","2",IF(AI18="MODERADO","3",IF(AI18="MAYOR","4",IF(AI18="CATASTRÓFICO","5","")))))</f>
        <v>4</v>
      </c>
      <c r="AK18" s="177">
        <f t="shared" si="2"/>
        <v>8</v>
      </c>
      <c r="AL18" s="177" t="str">
        <f t="shared" ref="AL18:AL33" si="16">IF(AK18="","",IF(AK18&gt;=15,"RIESGO EXTREMO",IF(AK18&gt;=7,"RIESGO ALTO",IF(AK18&gt;=4,"RIESGO MODERADO",IF(AK18&gt;=1,"RIESGO BAJO","")))))</f>
        <v>RIESGO ALTO</v>
      </c>
      <c r="AM18" s="178" t="str">
        <f t="shared" ref="AM18:AM36" si="17">IF(AL18="","",IF(AL18="RIESGO EXTREMO","COMPARTIR O TRANSFERIR EL RIESGO",IF(AL18="RIESGO ALTO","EVITAR EL RIESGO",IF(AL18="RIESGO MODERADO","REDUCIR EL RIESGO",IF(AL18="RIESGO BAJO","ASUMIR","")))))</f>
        <v>EVITAR EL RIESGO</v>
      </c>
      <c r="AN18" s="326" t="s">
        <v>577</v>
      </c>
      <c r="AO18" s="183" t="s">
        <v>569</v>
      </c>
      <c r="AP18" s="201" t="s">
        <v>570</v>
      </c>
      <c r="AQ18" s="316" t="s">
        <v>578</v>
      </c>
    </row>
    <row r="19" spans="1:43" s="311" customFormat="1" ht="108">
      <c r="A19" s="311" t="s">
        <v>589</v>
      </c>
      <c r="B19" s="312">
        <v>3</v>
      </c>
      <c r="C19" s="313" t="s">
        <v>47</v>
      </c>
      <c r="D19" s="171" t="s">
        <v>118</v>
      </c>
      <c r="E19" s="250" t="s">
        <v>167</v>
      </c>
      <c r="F19" s="185" t="s">
        <v>579</v>
      </c>
      <c r="G19" s="173" t="s">
        <v>580</v>
      </c>
      <c r="H19" s="173" t="s">
        <v>581</v>
      </c>
      <c r="I19" s="255" t="s">
        <v>51</v>
      </c>
      <c r="J19" s="244" t="str">
        <f t="shared" si="3"/>
        <v>impacto</v>
      </c>
      <c r="K19" s="174" t="s">
        <v>65</v>
      </c>
      <c r="L19" s="176" t="str">
        <f t="shared" si="0"/>
        <v>4</v>
      </c>
      <c r="M19" s="175" t="s">
        <v>53</v>
      </c>
      <c r="N19" s="176" t="str">
        <f t="shared" si="4"/>
        <v>4</v>
      </c>
      <c r="O19" s="177">
        <f t="shared" si="5"/>
        <v>16</v>
      </c>
      <c r="P19" s="178" t="str">
        <f t="shared" si="6"/>
        <v>RIESGO EXTREMO</v>
      </c>
      <c r="Q19" s="442" t="s">
        <v>189</v>
      </c>
      <c r="R19" s="443"/>
      <c r="S19" s="175" t="s">
        <v>56</v>
      </c>
      <c r="T19" s="179">
        <f t="shared" si="7"/>
        <v>0</v>
      </c>
      <c r="U19" s="175" t="s">
        <v>56</v>
      </c>
      <c r="V19" s="179">
        <f t="shared" si="8"/>
        <v>0</v>
      </c>
      <c r="W19" s="175" t="s">
        <v>56</v>
      </c>
      <c r="X19" s="180">
        <f t="shared" si="9"/>
        <v>0</v>
      </c>
      <c r="Y19" s="175" t="s">
        <v>56</v>
      </c>
      <c r="Z19" s="179">
        <f t="shared" si="10"/>
        <v>0</v>
      </c>
      <c r="AA19" s="175" t="s">
        <v>56</v>
      </c>
      <c r="AB19" s="180">
        <f t="shared" si="11"/>
        <v>0</v>
      </c>
      <c r="AC19" s="175" t="s">
        <v>56</v>
      </c>
      <c r="AD19" s="179">
        <f t="shared" si="12"/>
        <v>0</v>
      </c>
      <c r="AE19" s="181">
        <f t="shared" si="13"/>
        <v>0</v>
      </c>
      <c r="AF19" s="325" t="str">
        <f t="shared" si="14"/>
        <v>0</v>
      </c>
      <c r="AG19" s="174" t="s">
        <v>65</v>
      </c>
      <c r="AH19" s="176" t="str">
        <f t="shared" si="1"/>
        <v>4</v>
      </c>
      <c r="AI19" s="175" t="s">
        <v>53</v>
      </c>
      <c r="AJ19" s="176" t="str">
        <f t="shared" si="15"/>
        <v>4</v>
      </c>
      <c r="AK19" s="177">
        <f t="shared" si="2"/>
        <v>16</v>
      </c>
      <c r="AL19" s="177" t="str">
        <f t="shared" si="16"/>
        <v>RIESGO EXTREMO</v>
      </c>
      <c r="AM19" s="178" t="str">
        <f t="shared" si="17"/>
        <v>COMPARTIR O TRANSFERIR EL RIESGO</v>
      </c>
      <c r="AN19" s="326" t="s">
        <v>582</v>
      </c>
      <c r="AO19" s="183" t="s">
        <v>569</v>
      </c>
      <c r="AP19" s="201" t="s">
        <v>570</v>
      </c>
      <c r="AQ19" s="316" t="s">
        <v>583</v>
      </c>
    </row>
    <row r="20" spans="1:43" s="311" customFormat="1" ht="162">
      <c r="B20" s="312">
        <v>4</v>
      </c>
      <c r="C20" s="313" t="s">
        <v>47</v>
      </c>
      <c r="D20" s="171" t="s">
        <v>60</v>
      </c>
      <c r="E20" s="250" t="s">
        <v>61</v>
      </c>
      <c r="F20" s="172" t="s">
        <v>584</v>
      </c>
      <c r="G20" s="173" t="s">
        <v>585</v>
      </c>
      <c r="H20" s="173" t="s">
        <v>586</v>
      </c>
      <c r="I20" s="255" t="s">
        <v>64</v>
      </c>
      <c r="J20" s="244" t="str">
        <f t="shared" si="3"/>
        <v>impacto</v>
      </c>
      <c r="K20" s="174" t="s">
        <v>65</v>
      </c>
      <c r="L20" s="176" t="str">
        <f t="shared" si="0"/>
        <v>4</v>
      </c>
      <c r="M20" s="175" t="s">
        <v>53</v>
      </c>
      <c r="N20" s="176" t="str">
        <f t="shared" si="4"/>
        <v>4</v>
      </c>
      <c r="O20" s="177">
        <f t="shared" si="5"/>
        <v>16</v>
      </c>
      <c r="P20" s="178" t="str">
        <f t="shared" si="6"/>
        <v>RIESGO EXTREMO</v>
      </c>
      <c r="Q20" s="442" t="s">
        <v>189</v>
      </c>
      <c r="R20" s="443"/>
      <c r="S20" s="175" t="s">
        <v>56</v>
      </c>
      <c r="T20" s="179">
        <f t="shared" si="7"/>
        <v>0</v>
      </c>
      <c r="U20" s="175" t="s">
        <v>56</v>
      </c>
      <c r="V20" s="179">
        <f t="shared" si="8"/>
        <v>0</v>
      </c>
      <c r="W20" s="175" t="s">
        <v>56</v>
      </c>
      <c r="X20" s="180">
        <f t="shared" si="9"/>
        <v>0</v>
      </c>
      <c r="Y20" s="175" t="s">
        <v>56</v>
      </c>
      <c r="Z20" s="179">
        <f t="shared" si="10"/>
        <v>0</v>
      </c>
      <c r="AA20" s="175" t="s">
        <v>56</v>
      </c>
      <c r="AB20" s="180">
        <f t="shared" si="11"/>
        <v>0</v>
      </c>
      <c r="AC20" s="175" t="s">
        <v>56</v>
      </c>
      <c r="AD20" s="179">
        <f t="shared" si="12"/>
        <v>0</v>
      </c>
      <c r="AE20" s="181">
        <f t="shared" si="13"/>
        <v>0</v>
      </c>
      <c r="AF20" s="325" t="str">
        <f t="shared" si="14"/>
        <v>0</v>
      </c>
      <c r="AG20" s="174" t="s">
        <v>65</v>
      </c>
      <c r="AH20" s="176" t="str">
        <f t="shared" si="1"/>
        <v>4</v>
      </c>
      <c r="AI20" s="175" t="s">
        <v>53</v>
      </c>
      <c r="AJ20" s="176" t="str">
        <f t="shared" si="15"/>
        <v>4</v>
      </c>
      <c r="AK20" s="177">
        <f t="shared" si="2"/>
        <v>16</v>
      </c>
      <c r="AL20" s="177" t="str">
        <f t="shared" si="16"/>
        <v>RIESGO EXTREMO</v>
      </c>
      <c r="AM20" s="178" t="str">
        <f t="shared" si="17"/>
        <v>COMPARTIR O TRANSFERIR EL RIESGO</v>
      </c>
      <c r="AN20" s="326" t="s">
        <v>587</v>
      </c>
      <c r="AO20" s="183" t="s">
        <v>569</v>
      </c>
      <c r="AP20" s="201" t="s">
        <v>570</v>
      </c>
      <c r="AQ20" s="317" t="s">
        <v>588</v>
      </c>
    </row>
    <row r="21" spans="1:43" s="19" customFormat="1" ht="36.75" customHeight="1">
      <c r="B21" s="41">
        <v>5</v>
      </c>
      <c r="C21" s="42"/>
      <c r="D21" s="43"/>
      <c r="E21" s="44"/>
      <c r="F21" s="45"/>
      <c r="G21" s="62"/>
      <c r="H21" s="62"/>
      <c r="I21" s="46"/>
      <c r="J21" s="47" t="str">
        <f t="shared" si="3"/>
        <v>impacto</v>
      </c>
      <c r="K21" s="48"/>
      <c r="L21" s="49" t="str">
        <f t="shared" si="0"/>
        <v/>
      </c>
      <c r="M21" s="50"/>
      <c r="N21" s="49" t="str">
        <f t="shared" si="4"/>
        <v/>
      </c>
      <c r="O21" s="51" t="str">
        <f t="shared" si="5"/>
        <v/>
      </c>
      <c r="P21" s="52" t="str">
        <f t="shared" si="6"/>
        <v/>
      </c>
      <c r="Q21" s="537"/>
      <c r="R21" s="538"/>
      <c r="S21" s="50"/>
      <c r="T21" s="53">
        <f t="shared" si="7"/>
        <v>0</v>
      </c>
      <c r="U21" s="50"/>
      <c r="V21" s="53">
        <f t="shared" si="8"/>
        <v>0</v>
      </c>
      <c r="W21" s="50"/>
      <c r="X21" s="54">
        <f t="shared" si="9"/>
        <v>0</v>
      </c>
      <c r="Y21" s="50"/>
      <c r="Z21" s="53">
        <f t="shared" si="10"/>
        <v>0</v>
      </c>
      <c r="AA21" s="50"/>
      <c r="AB21" s="54">
        <f t="shared" si="11"/>
        <v>0</v>
      </c>
      <c r="AC21" s="50"/>
      <c r="AD21" s="53">
        <f t="shared" si="12"/>
        <v>0</v>
      </c>
      <c r="AE21" s="55">
        <f t="shared" si="13"/>
        <v>0</v>
      </c>
      <c r="AF21" s="300" t="str">
        <f t="shared" si="14"/>
        <v>0</v>
      </c>
      <c r="AG21" s="48"/>
      <c r="AH21" s="49" t="str">
        <f t="shared" si="1"/>
        <v/>
      </c>
      <c r="AI21" s="50"/>
      <c r="AJ21" s="49" t="str">
        <f t="shared" si="15"/>
        <v/>
      </c>
      <c r="AK21" s="51" t="str">
        <f t="shared" si="2"/>
        <v/>
      </c>
      <c r="AL21" s="51" t="str">
        <f t="shared" si="16"/>
        <v/>
      </c>
      <c r="AM21" s="52" t="str">
        <f t="shared" si="17"/>
        <v/>
      </c>
      <c r="AN21" s="304"/>
      <c r="AO21" s="51"/>
      <c r="AP21" s="64"/>
      <c r="AQ21" s="69"/>
    </row>
    <row r="22" spans="1:43" s="19" customFormat="1" ht="36.75" customHeight="1">
      <c r="B22" s="41">
        <v>6</v>
      </c>
      <c r="C22" s="42"/>
      <c r="D22" s="43"/>
      <c r="E22" s="44"/>
      <c r="F22" s="45"/>
      <c r="G22" s="62"/>
      <c r="H22" s="62"/>
      <c r="I22" s="46"/>
      <c r="J22" s="47" t="str">
        <f t="shared" si="3"/>
        <v>impacto</v>
      </c>
      <c r="K22" s="48"/>
      <c r="L22" s="49" t="str">
        <f t="shared" si="0"/>
        <v/>
      </c>
      <c r="M22" s="50"/>
      <c r="N22" s="49" t="str">
        <f t="shared" si="4"/>
        <v/>
      </c>
      <c r="O22" s="51" t="str">
        <f t="shared" si="5"/>
        <v/>
      </c>
      <c r="P22" s="52" t="str">
        <f t="shared" si="6"/>
        <v/>
      </c>
      <c r="Q22" s="537"/>
      <c r="R22" s="538"/>
      <c r="S22" s="50"/>
      <c r="T22" s="53">
        <f t="shared" si="7"/>
        <v>0</v>
      </c>
      <c r="U22" s="50"/>
      <c r="V22" s="53">
        <f t="shared" si="8"/>
        <v>0</v>
      </c>
      <c r="W22" s="50"/>
      <c r="X22" s="54">
        <f t="shared" si="9"/>
        <v>0</v>
      </c>
      <c r="Y22" s="50"/>
      <c r="Z22" s="53">
        <f t="shared" si="10"/>
        <v>0</v>
      </c>
      <c r="AA22" s="50"/>
      <c r="AB22" s="54">
        <f t="shared" si="11"/>
        <v>0</v>
      </c>
      <c r="AC22" s="50"/>
      <c r="AD22" s="53">
        <f t="shared" si="12"/>
        <v>0</v>
      </c>
      <c r="AE22" s="55">
        <f t="shared" si="13"/>
        <v>0</v>
      </c>
      <c r="AF22" s="300" t="str">
        <f t="shared" si="14"/>
        <v>0</v>
      </c>
      <c r="AG22" s="48"/>
      <c r="AH22" s="49" t="str">
        <f t="shared" si="1"/>
        <v/>
      </c>
      <c r="AI22" s="50"/>
      <c r="AJ22" s="49" t="str">
        <f t="shared" si="15"/>
        <v/>
      </c>
      <c r="AK22" s="51" t="str">
        <f t="shared" si="2"/>
        <v/>
      </c>
      <c r="AL22" s="51" t="str">
        <f t="shared" si="16"/>
        <v/>
      </c>
      <c r="AM22" s="52" t="str">
        <f t="shared" si="17"/>
        <v/>
      </c>
      <c r="AN22" s="304"/>
      <c r="AO22" s="51"/>
      <c r="AP22" s="64"/>
      <c r="AQ22" s="69"/>
    </row>
    <row r="23" spans="1:43" s="19" customFormat="1" ht="36.75" customHeight="1">
      <c r="B23" s="41">
        <v>7</v>
      </c>
      <c r="C23" s="42"/>
      <c r="D23" s="43"/>
      <c r="E23" s="44"/>
      <c r="F23" s="45"/>
      <c r="G23" s="62"/>
      <c r="H23" s="62"/>
      <c r="I23" s="46"/>
      <c r="J23" s="47" t="str">
        <f t="shared" si="3"/>
        <v>impacto</v>
      </c>
      <c r="K23" s="48"/>
      <c r="L23" s="49" t="str">
        <f t="shared" si="0"/>
        <v/>
      </c>
      <c r="M23" s="50"/>
      <c r="N23" s="49" t="str">
        <f t="shared" si="4"/>
        <v/>
      </c>
      <c r="O23" s="51" t="str">
        <f t="shared" si="5"/>
        <v/>
      </c>
      <c r="P23" s="52" t="str">
        <f t="shared" si="6"/>
        <v/>
      </c>
      <c r="Q23" s="537"/>
      <c r="R23" s="538"/>
      <c r="S23" s="50"/>
      <c r="T23" s="53">
        <f t="shared" si="7"/>
        <v>0</v>
      </c>
      <c r="U23" s="50"/>
      <c r="V23" s="53">
        <f t="shared" si="8"/>
        <v>0</v>
      </c>
      <c r="W23" s="50"/>
      <c r="X23" s="54">
        <f t="shared" si="9"/>
        <v>0</v>
      </c>
      <c r="Y23" s="50"/>
      <c r="Z23" s="53">
        <f t="shared" si="10"/>
        <v>0</v>
      </c>
      <c r="AA23" s="50"/>
      <c r="AB23" s="54">
        <f t="shared" si="11"/>
        <v>0</v>
      </c>
      <c r="AC23" s="50"/>
      <c r="AD23" s="53">
        <f t="shared" si="12"/>
        <v>0</v>
      </c>
      <c r="AE23" s="55">
        <f t="shared" si="13"/>
        <v>0</v>
      </c>
      <c r="AF23" s="300" t="str">
        <f t="shared" si="14"/>
        <v>0</v>
      </c>
      <c r="AG23" s="48"/>
      <c r="AH23" s="49" t="str">
        <f t="shared" si="1"/>
        <v/>
      </c>
      <c r="AI23" s="50"/>
      <c r="AJ23" s="49" t="str">
        <f t="shared" si="15"/>
        <v/>
      </c>
      <c r="AK23" s="51" t="str">
        <f t="shared" si="2"/>
        <v/>
      </c>
      <c r="AL23" s="51" t="str">
        <f t="shared" si="16"/>
        <v/>
      </c>
      <c r="AM23" s="52" t="str">
        <f t="shared" si="17"/>
        <v/>
      </c>
      <c r="AN23" s="304"/>
      <c r="AO23" s="51"/>
      <c r="AP23" s="64"/>
      <c r="AQ23" s="69"/>
    </row>
    <row r="24" spans="1:43" s="19" customFormat="1" ht="36.75" customHeight="1">
      <c r="B24" s="41">
        <v>8</v>
      </c>
      <c r="C24" s="42"/>
      <c r="D24" s="43"/>
      <c r="E24" s="44"/>
      <c r="F24" s="45"/>
      <c r="G24" s="62"/>
      <c r="H24" s="62"/>
      <c r="I24" s="46"/>
      <c r="J24" s="47" t="str">
        <f t="shared" si="3"/>
        <v>impacto</v>
      </c>
      <c r="K24" s="48"/>
      <c r="L24" s="49" t="str">
        <f t="shared" si="0"/>
        <v/>
      </c>
      <c r="M24" s="50"/>
      <c r="N24" s="49" t="str">
        <f t="shared" si="4"/>
        <v/>
      </c>
      <c r="O24" s="51" t="str">
        <f t="shared" si="5"/>
        <v/>
      </c>
      <c r="P24" s="52" t="str">
        <f t="shared" si="6"/>
        <v/>
      </c>
      <c r="Q24" s="537"/>
      <c r="R24" s="538"/>
      <c r="S24" s="50"/>
      <c r="T24" s="53">
        <f t="shared" si="7"/>
        <v>0</v>
      </c>
      <c r="U24" s="50"/>
      <c r="V24" s="53">
        <f t="shared" si="8"/>
        <v>0</v>
      </c>
      <c r="W24" s="50"/>
      <c r="X24" s="54">
        <f t="shared" si="9"/>
        <v>0</v>
      </c>
      <c r="Y24" s="50"/>
      <c r="Z24" s="53">
        <f t="shared" si="10"/>
        <v>0</v>
      </c>
      <c r="AA24" s="50"/>
      <c r="AB24" s="54">
        <f t="shared" si="11"/>
        <v>0</v>
      </c>
      <c r="AC24" s="50"/>
      <c r="AD24" s="53">
        <f t="shared" si="12"/>
        <v>0</v>
      </c>
      <c r="AE24" s="55">
        <f t="shared" si="13"/>
        <v>0</v>
      </c>
      <c r="AF24" s="300" t="str">
        <f t="shared" si="14"/>
        <v>0</v>
      </c>
      <c r="AG24" s="48"/>
      <c r="AH24" s="49" t="str">
        <f t="shared" si="1"/>
        <v/>
      </c>
      <c r="AI24" s="50"/>
      <c r="AJ24" s="49" t="str">
        <f t="shared" si="15"/>
        <v/>
      </c>
      <c r="AK24" s="51" t="str">
        <f t="shared" si="2"/>
        <v/>
      </c>
      <c r="AL24" s="51" t="str">
        <f t="shared" si="16"/>
        <v/>
      </c>
      <c r="AM24" s="52" t="str">
        <f t="shared" si="17"/>
        <v/>
      </c>
      <c r="AN24" s="304"/>
      <c r="AO24" s="51"/>
      <c r="AP24" s="64"/>
      <c r="AQ24" s="69"/>
    </row>
    <row r="25" spans="1:43" s="19" customFormat="1" ht="36.75" customHeight="1">
      <c r="B25" s="41">
        <v>9</v>
      </c>
      <c r="C25" s="42"/>
      <c r="D25" s="43"/>
      <c r="E25" s="44"/>
      <c r="F25" s="45"/>
      <c r="G25" s="62"/>
      <c r="H25" s="62"/>
      <c r="I25" s="46"/>
      <c r="J25" s="47" t="str">
        <f t="shared" si="3"/>
        <v>impacto</v>
      </c>
      <c r="K25" s="48"/>
      <c r="L25" s="49" t="str">
        <f t="shared" si="0"/>
        <v/>
      </c>
      <c r="M25" s="50"/>
      <c r="N25" s="49" t="str">
        <f t="shared" si="4"/>
        <v/>
      </c>
      <c r="O25" s="51" t="str">
        <f t="shared" si="5"/>
        <v/>
      </c>
      <c r="P25" s="52" t="str">
        <f t="shared" si="6"/>
        <v/>
      </c>
      <c r="Q25" s="537"/>
      <c r="R25" s="538"/>
      <c r="S25" s="50"/>
      <c r="T25" s="53">
        <f t="shared" si="7"/>
        <v>0</v>
      </c>
      <c r="U25" s="50"/>
      <c r="V25" s="53">
        <f t="shared" si="8"/>
        <v>0</v>
      </c>
      <c r="W25" s="50"/>
      <c r="X25" s="54">
        <f t="shared" si="9"/>
        <v>0</v>
      </c>
      <c r="Y25" s="50"/>
      <c r="Z25" s="53">
        <f t="shared" si="10"/>
        <v>0</v>
      </c>
      <c r="AA25" s="50"/>
      <c r="AB25" s="54">
        <f t="shared" si="11"/>
        <v>0</v>
      </c>
      <c r="AC25" s="50"/>
      <c r="AD25" s="53">
        <f t="shared" si="12"/>
        <v>0</v>
      </c>
      <c r="AE25" s="55">
        <f t="shared" si="13"/>
        <v>0</v>
      </c>
      <c r="AF25" s="300" t="str">
        <f t="shared" si="14"/>
        <v>0</v>
      </c>
      <c r="AG25" s="48"/>
      <c r="AH25" s="49" t="str">
        <f t="shared" si="1"/>
        <v/>
      </c>
      <c r="AI25" s="50"/>
      <c r="AJ25" s="49" t="str">
        <f t="shared" si="15"/>
        <v/>
      </c>
      <c r="AK25" s="51" t="str">
        <f t="shared" si="2"/>
        <v/>
      </c>
      <c r="AL25" s="51" t="str">
        <f t="shared" si="16"/>
        <v/>
      </c>
      <c r="AM25" s="52" t="str">
        <f t="shared" si="17"/>
        <v/>
      </c>
      <c r="AN25" s="304"/>
      <c r="AO25" s="51"/>
      <c r="AP25" s="64"/>
      <c r="AQ25" s="69"/>
    </row>
    <row r="26" spans="1:43" s="19" customFormat="1" ht="36.75" customHeight="1">
      <c r="B26" s="41">
        <v>10</v>
      </c>
      <c r="C26" s="42"/>
      <c r="D26" s="43"/>
      <c r="E26" s="44"/>
      <c r="F26" s="45"/>
      <c r="G26" s="62"/>
      <c r="H26" s="62"/>
      <c r="I26" s="46"/>
      <c r="J26" s="47" t="str">
        <f t="shared" si="3"/>
        <v>impacto</v>
      </c>
      <c r="K26" s="48"/>
      <c r="L26" s="49" t="str">
        <f t="shared" si="0"/>
        <v/>
      </c>
      <c r="M26" s="50"/>
      <c r="N26" s="49" t="str">
        <f t="shared" si="4"/>
        <v/>
      </c>
      <c r="O26" s="51"/>
      <c r="P26" s="52"/>
      <c r="Q26" s="537"/>
      <c r="R26" s="538"/>
      <c r="S26" s="50"/>
      <c r="T26" s="53">
        <f t="shared" si="7"/>
        <v>0</v>
      </c>
      <c r="U26" s="50"/>
      <c r="V26" s="53">
        <f t="shared" si="8"/>
        <v>0</v>
      </c>
      <c r="W26" s="50"/>
      <c r="X26" s="54">
        <f t="shared" si="9"/>
        <v>0</v>
      </c>
      <c r="Y26" s="50"/>
      <c r="Z26" s="53">
        <f t="shared" si="10"/>
        <v>0</v>
      </c>
      <c r="AA26" s="50"/>
      <c r="AB26" s="54">
        <f t="shared" si="11"/>
        <v>0</v>
      </c>
      <c r="AC26" s="50"/>
      <c r="AD26" s="53">
        <f t="shared" si="12"/>
        <v>0</v>
      </c>
      <c r="AE26" s="55">
        <f t="shared" si="13"/>
        <v>0</v>
      </c>
      <c r="AF26" s="300" t="str">
        <f t="shared" si="14"/>
        <v>0</v>
      </c>
      <c r="AG26" s="48"/>
      <c r="AH26" s="49" t="str">
        <f t="shared" si="1"/>
        <v/>
      </c>
      <c r="AI26" s="50"/>
      <c r="AJ26" s="49" t="str">
        <f t="shared" si="15"/>
        <v/>
      </c>
      <c r="AK26" s="51"/>
      <c r="AL26" s="51"/>
      <c r="AM26" s="52" t="str">
        <f t="shared" si="17"/>
        <v/>
      </c>
      <c r="AN26" s="304"/>
      <c r="AO26" s="51"/>
      <c r="AP26" s="64"/>
      <c r="AQ26" s="69"/>
    </row>
    <row r="27" spans="1:43" s="19" customFormat="1" ht="36.75" customHeight="1">
      <c r="B27" s="41">
        <v>11</v>
      </c>
      <c r="C27" s="42"/>
      <c r="D27" s="43"/>
      <c r="E27" s="44"/>
      <c r="F27" s="45"/>
      <c r="G27" s="62"/>
      <c r="H27" s="62"/>
      <c r="I27" s="46"/>
      <c r="J27" s="47" t="str">
        <f t="shared" si="3"/>
        <v>impacto</v>
      </c>
      <c r="K27" s="48"/>
      <c r="L27" s="49" t="str">
        <f t="shared" si="0"/>
        <v/>
      </c>
      <c r="M27" s="50"/>
      <c r="N27" s="49" t="str">
        <f t="shared" si="4"/>
        <v/>
      </c>
      <c r="O27" s="51"/>
      <c r="P27" s="52"/>
      <c r="Q27" s="537"/>
      <c r="R27" s="538"/>
      <c r="S27" s="50"/>
      <c r="T27" s="53">
        <f t="shared" si="7"/>
        <v>0</v>
      </c>
      <c r="U27" s="50"/>
      <c r="V27" s="53">
        <f t="shared" si="8"/>
        <v>0</v>
      </c>
      <c r="W27" s="50"/>
      <c r="X27" s="54">
        <f t="shared" si="9"/>
        <v>0</v>
      </c>
      <c r="Y27" s="50"/>
      <c r="Z27" s="53">
        <f t="shared" si="10"/>
        <v>0</v>
      </c>
      <c r="AA27" s="50"/>
      <c r="AB27" s="54">
        <f t="shared" si="11"/>
        <v>0</v>
      </c>
      <c r="AC27" s="50"/>
      <c r="AD27" s="53">
        <f t="shared" si="12"/>
        <v>0</v>
      </c>
      <c r="AE27" s="55">
        <f t="shared" si="13"/>
        <v>0</v>
      </c>
      <c r="AF27" s="300" t="str">
        <f t="shared" si="14"/>
        <v>0</v>
      </c>
      <c r="AG27" s="48"/>
      <c r="AH27" s="49" t="str">
        <f t="shared" si="1"/>
        <v/>
      </c>
      <c r="AI27" s="50"/>
      <c r="AJ27" s="49" t="str">
        <f t="shared" si="15"/>
        <v/>
      </c>
      <c r="AK27" s="51"/>
      <c r="AL27" s="51"/>
      <c r="AM27" s="52" t="str">
        <f t="shared" si="17"/>
        <v/>
      </c>
      <c r="AN27" s="304"/>
      <c r="AO27" s="51"/>
      <c r="AP27" s="64"/>
      <c r="AQ27" s="69"/>
    </row>
    <row r="28" spans="1:43" s="19" customFormat="1" ht="36.75" customHeight="1">
      <c r="B28" s="41">
        <v>12</v>
      </c>
      <c r="C28" s="42"/>
      <c r="D28" s="43"/>
      <c r="E28" s="44"/>
      <c r="F28" s="45"/>
      <c r="G28" s="62"/>
      <c r="H28" s="62"/>
      <c r="I28" s="46"/>
      <c r="J28" s="47" t="str">
        <f t="shared" si="3"/>
        <v>impacto</v>
      </c>
      <c r="K28" s="48"/>
      <c r="L28" s="49" t="str">
        <f t="shared" si="0"/>
        <v/>
      </c>
      <c r="M28" s="50"/>
      <c r="N28" s="49" t="str">
        <f t="shared" si="4"/>
        <v/>
      </c>
      <c r="O28" s="51" t="str">
        <f>IF(L28="","",L28*N28)</f>
        <v/>
      </c>
      <c r="P28" s="52" t="str">
        <f>IF(O28="","",IF(O28&gt;=15,"RIESGO EXTREMO",IF(O28&gt;=7,"RIESGO ALTO",IF(O28&gt;=4,"RIESGO MODERADO",IF(O28&gt;=1,"RIESGO BAJO","")))))</f>
        <v/>
      </c>
      <c r="Q28" s="537"/>
      <c r="R28" s="538"/>
      <c r="S28" s="50"/>
      <c r="T28" s="53">
        <f t="shared" si="7"/>
        <v>0</v>
      </c>
      <c r="U28" s="50"/>
      <c r="V28" s="53">
        <f t="shared" si="8"/>
        <v>0</v>
      </c>
      <c r="W28" s="50"/>
      <c r="X28" s="54">
        <f t="shared" si="9"/>
        <v>0</v>
      </c>
      <c r="Y28" s="50"/>
      <c r="Z28" s="53">
        <f t="shared" si="10"/>
        <v>0</v>
      </c>
      <c r="AA28" s="50"/>
      <c r="AB28" s="54">
        <f t="shared" si="11"/>
        <v>0</v>
      </c>
      <c r="AC28" s="50"/>
      <c r="AD28" s="53">
        <f t="shared" si="12"/>
        <v>0</v>
      </c>
      <c r="AE28" s="55">
        <f t="shared" si="13"/>
        <v>0</v>
      </c>
      <c r="AF28" s="300" t="str">
        <f t="shared" si="14"/>
        <v>0</v>
      </c>
      <c r="AG28" s="48"/>
      <c r="AH28" s="49" t="str">
        <f t="shared" si="1"/>
        <v/>
      </c>
      <c r="AI28" s="50"/>
      <c r="AJ28" s="49" t="str">
        <f t="shared" si="15"/>
        <v/>
      </c>
      <c r="AK28" s="51" t="str">
        <f>IF(AH28="","",AH28*AJ28)</f>
        <v/>
      </c>
      <c r="AL28" s="51" t="str">
        <f>IF(AK28="","",IF(AK28&gt;=15,"RIESGO EXTREMO",IF(AK28&gt;=7,"RIESGO ALTO",IF(AK28&gt;=4,"RIESGO MODERADO",IF(AK28&gt;=1,"RIESGO BAJO","")))))</f>
        <v/>
      </c>
      <c r="AM28" s="52" t="str">
        <f t="shared" si="17"/>
        <v/>
      </c>
      <c r="AN28" s="304"/>
      <c r="AO28" s="51"/>
      <c r="AP28" s="64"/>
      <c r="AQ28" s="69"/>
    </row>
    <row r="29" spans="1:43" s="19" customFormat="1" ht="36.75" customHeight="1">
      <c r="B29" s="41">
        <v>13</v>
      </c>
      <c r="C29" s="42"/>
      <c r="D29" s="43"/>
      <c r="E29" s="44"/>
      <c r="F29" s="45"/>
      <c r="G29" s="62"/>
      <c r="H29" s="62"/>
      <c r="I29" s="46"/>
      <c r="J29" s="47" t="str">
        <f t="shared" si="3"/>
        <v>impacto</v>
      </c>
      <c r="K29" s="48"/>
      <c r="L29" s="49" t="str">
        <f t="shared" si="0"/>
        <v/>
      </c>
      <c r="M29" s="50"/>
      <c r="N29" s="49" t="str">
        <f t="shared" si="4"/>
        <v/>
      </c>
      <c r="O29" s="51" t="str">
        <f>IF(L29="","",L29*N29)</f>
        <v/>
      </c>
      <c r="P29" s="52" t="str">
        <f>IF(O29="","",IF(O29&gt;=15,"RIESGO EXTREMO",IF(O29&gt;=7,"RIESGO ALTO",IF(O29&gt;=4,"RIESGO MODERADO",IF(O29&gt;=1,"RIESGO BAJO","")))))</f>
        <v/>
      </c>
      <c r="Q29" s="537"/>
      <c r="R29" s="538"/>
      <c r="S29" s="50"/>
      <c r="T29" s="53">
        <f t="shared" si="7"/>
        <v>0</v>
      </c>
      <c r="U29" s="50"/>
      <c r="V29" s="53">
        <f t="shared" si="8"/>
        <v>0</v>
      </c>
      <c r="W29" s="50"/>
      <c r="X29" s="54">
        <f t="shared" si="9"/>
        <v>0</v>
      </c>
      <c r="Y29" s="50"/>
      <c r="Z29" s="53">
        <f t="shared" si="10"/>
        <v>0</v>
      </c>
      <c r="AA29" s="50"/>
      <c r="AB29" s="54">
        <f t="shared" si="11"/>
        <v>0</v>
      </c>
      <c r="AC29" s="50"/>
      <c r="AD29" s="53">
        <f t="shared" si="12"/>
        <v>0</v>
      </c>
      <c r="AE29" s="55">
        <f t="shared" si="13"/>
        <v>0</v>
      </c>
      <c r="AF29" s="300" t="str">
        <f t="shared" si="14"/>
        <v>0</v>
      </c>
      <c r="AG29" s="48"/>
      <c r="AH29" s="49" t="str">
        <f t="shared" si="1"/>
        <v/>
      </c>
      <c r="AI29" s="50"/>
      <c r="AJ29" s="49" t="str">
        <f t="shared" si="15"/>
        <v/>
      </c>
      <c r="AK29" s="51" t="str">
        <f>IF(AH29="","",AH29*AJ29)</f>
        <v/>
      </c>
      <c r="AL29" s="51" t="str">
        <f>IF(AK29="","",IF(AK29&gt;=15,"RIESGO EXTREMO",IF(AK29&gt;=7,"RIESGO ALTO",IF(AK29&gt;=4,"RIESGO MODERADO",IF(AK29&gt;=1,"RIESGO BAJO","")))))</f>
        <v/>
      </c>
      <c r="AM29" s="52" t="str">
        <f t="shared" si="17"/>
        <v/>
      </c>
      <c r="AN29" s="304"/>
      <c r="AO29" s="51"/>
      <c r="AP29" s="64"/>
      <c r="AQ29" s="69"/>
    </row>
    <row r="30" spans="1:43" s="19" customFormat="1" ht="36.75" customHeight="1">
      <c r="B30" s="41">
        <v>14</v>
      </c>
      <c r="C30" s="42"/>
      <c r="D30" s="43"/>
      <c r="E30" s="44"/>
      <c r="F30" s="45"/>
      <c r="G30" s="62"/>
      <c r="H30" s="62"/>
      <c r="I30" s="46"/>
      <c r="J30" s="47" t="str">
        <f t="shared" si="3"/>
        <v>impacto</v>
      </c>
      <c r="K30" s="48"/>
      <c r="L30" s="49" t="str">
        <f t="shared" si="0"/>
        <v/>
      </c>
      <c r="M30" s="50"/>
      <c r="N30" s="49" t="str">
        <f t="shared" si="4"/>
        <v/>
      </c>
      <c r="O30" s="51"/>
      <c r="P30" s="52"/>
      <c r="Q30" s="537"/>
      <c r="R30" s="538"/>
      <c r="S30" s="50"/>
      <c r="T30" s="53">
        <f t="shared" si="7"/>
        <v>0</v>
      </c>
      <c r="U30" s="50"/>
      <c r="V30" s="53">
        <f t="shared" si="8"/>
        <v>0</v>
      </c>
      <c r="W30" s="50"/>
      <c r="X30" s="54">
        <f t="shared" si="9"/>
        <v>0</v>
      </c>
      <c r="Y30" s="50"/>
      <c r="Z30" s="53">
        <f t="shared" si="10"/>
        <v>0</v>
      </c>
      <c r="AA30" s="50"/>
      <c r="AB30" s="54">
        <f t="shared" si="11"/>
        <v>0</v>
      </c>
      <c r="AC30" s="50"/>
      <c r="AD30" s="53">
        <f t="shared" si="12"/>
        <v>0</v>
      </c>
      <c r="AE30" s="55">
        <f t="shared" si="13"/>
        <v>0</v>
      </c>
      <c r="AF30" s="300" t="str">
        <f t="shared" si="14"/>
        <v>0</v>
      </c>
      <c r="AG30" s="48"/>
      <c r="AH30" s="49" t="str">
        <f t="shared" si="1"/>
        <v/>
      </c>
      <c r="AI30" s="50"/>
      <c r="AJ30" s="49" t="str">
        <f t="shared" si="15"/>
        <v/>
      </c>
      <c r="AK30" s="51"/>
      <c r="AL30" s="51"/>
      <c r="AM30" s="52" t="str">
        <f t="shared" si="17"/>
        <v/>
      </c>
      <c r="AN30" s="304"/>
      <c r="AO30" s="51"/>
      <c r="AP30" s="64"/>
      <c r="AQ30" s="69"/>
    </row>
    <row r="31" spans="1:43" s="19" customFormat="1" ht="36.75" customHeight="1">
      <c r="B31" s="41">
        <v>15</v>
      </c>
      <c r="C31" s="42"/>
      <c r="D31" s="43"/>
      <c r="E31" s="44"/>
      <c r="F31" s="45"/>
      <c r="G31" s="62"/>
      <c r="H31" s="62"/>
      <c r="I31" s="46"/>
      <c r="J31" s="47" t="str">
        <f t="shared" si="3"/>
        <v>impacto</v>
      </c>
      <c r="K31" s="48"/>
      <c r="L31" s="49" t="str">
        <f t="shared" si="0"/>
        <v/>
      </c>
      <c r="M31" s="50"/>
      <c r="N31" s="49" t="str">
        <f t="shared" si="4"/>
        <v/>
      </c>
      <c r="O31" s="51"/>
      <c r="P31" s="52"/>
      <c r="Q31" s="537"/>
      <c r="R31" s="538"/>
      <c r="S31" s="50"/>
      <c r="T31" s="53">
        <f t="shared" si="7"/>
        <v>0</v>
      </c>
      <c r="U31" s="50"/>
      <c r="V31" s="53">
        <f t="shared" si="8"/>
        <v>0</v>
      </c>
      <c r="W31" s="50"/>
      <c r="X31" s="54">
        <f t="shared" si="9"/>
        <v>0</v>
      </c>
      <c r="Y31" s="50"/>
      <c r="Z31" s="53">
        <f t="shared" si="10"/>
        <v>0</v>
      </c>
      <c r="AA31" s="50"/>
      <c r="AB31" s="54">
        <f t="shared" si="11"/>
        <v>0</v>
      </c>
      <c r="AC31" s="50"/>
      <c r="AD31" s="53">
        <f t="shared" si="12"/>
        <v>0</v>
      </c>
      <c r="AE31" s="55">
        <f t="shared" si="13"/>
        <v>0</v>
      </c>
      <c r="AF31" s="300" t="str">
        <f t="shared" si="14"/>
        <v>0</v>
      </c>
      <c r="AG31" s="48"/>
      <c r="AH31" s="49" t="str">
        <f t="shared" si="1"/>
        <v/>
      </c>
      <c r="AI31" s="50"/>
      <c r="AJ31" s="49" t="str">
        <f t="shared" si="15"/>
        <v/>
      </c>
      <c r="AK31" s="51"/>
      <c r="AL31" s="51"/>
      <c r="AM31" s="52" t="str">
        <f t="shared" si="17"/>
        <v/>
      </c>
      <c r="AN31" s="304"/>
      <c r="AO31" s="51"/>
      <c r="AP31" s="64"/>
      <c r="AQ31" s="69"/>
    </row>
    <row r="32" spans="1:43" s="19" customFormat="1" ht="36.75" customHeight="1">
      <c r="B32" s="41">
        <v>16</v>
      </c>
      <c r="C32" s="42"/>
      <c r="D32" s="43"/>
      <c r="E32" s="44"/>
      <c r="F32" s="45"/>
      <c r="G32" s="62"/>
      <c r="H32" s="62"/>
      <c r="I32" s="46"/>
      <c r="J32" s="47" t="str">
        <f t="shared" si="3"/>
        <v>impacto</v>
      </c>
      <c r="K32" s="48"/>
      <c r="L32" s="49" t="str">
        <f t="shared" si="0"/>
        <v/>
      </c>
      <c r="M32" s="50"/>
      <c r="N32" s="49" t="str">
        <f t="shared" si="4"/>
        <v/>
      </c>
      <c r="O32" s="51" t="str">
        <f t="shared" si="5"/>
        <v/>
      </c>
      <c r="P32" s="52" t="str">
        <f t="shared" si="6"/>
        <v/>
      </c>
      <c r="Q32" s="537"/>
      <c r="R32" s="538"/>
      <c r="S32" s="50"/>
      <c r="T32" s="53">
        <f t="shared" si="7"/>
        <v>0</v>
      </c>
      <c r="U32" s="50"/>
      <c r="V32" s="53">
        <f t="shared" si="8"/>
        <v>0</v>
      </c>
      <c r="W32" s="50"/>
      <c r="X32" s="54">
        <f t="shared" si="9"/>
        <v>0</v>
      </c>
      <c r="Y32" s="50"/>
      <c r="Z32" s="53">
        <f t="shared" si="10"/>
        <v>0</v>
      </c>
      <c r="AA32" s="50"/>
      <c r="AB32" s="54">
        <f t="shared" si="11"/>
        <v>0</v>
      </c>
      <c r="AC32" s="50"/>
      <c r="AD32" s="53">
        <f t="shared" si="12"/>
        <v>0</v>
      </c>
      <c r="AE32" s="55">
        <f t="shared" si="13"/>
        <v>0</v>
      </c>
      <c r="AF32" s="300" t="str">
        <f t="shared" si="14"/>
        <v>0</v>
      </c>
      <c r="AG32" s="48"/>
      <c r="AH32" s="49" t="str">
        <f t="shared" si="1"/>
        <v/>
      </c>
      <c r="AI32" s="50"/>
      <c r="AJ32" s="49" t="str">
        <f t="shared" si="15"/>
        <v/>
      </c>
      <c r="AK32" s="51" t="str">
        <f t="shared" si="2"/>
        <v/>
      </c>
      <c r="AL32" s="51" t="str">
        <f t="shared" si="16"/>
        <v/>
      </c>
      <c r="AM32" s="52" t="str">
        <f t="shared" si="17"/>
        <v/>
      </c>
      <c r="AN32" s="304"/>
      <c r="AO32" s="51"/>
      <c r="AP32" s="64"/>
      <c r="AQ32" s="69"/>
    </row>
    <row r="33" spans="2:43" s="19" customFormat="1" ht="36.75" customHeight="1">
      <c r="B33" s="41">
        <v>17</v>
      </c>
      <c r="C33" s="42"/>
      <c r="D33" s="43"/>
      <c r="E33" s="44"/>
      <c r="F33" s="45"/>
      <c r="G33" s="62"/>
      <c r="H33" s="62"/>
      <c r="I33" s="46"/>
      <c r="J33" s="47" t="str">
        <f t="shared" si="3"/>
        <v>impacto</v>
      </c>
      <c r="K33" s="48"/>
      <c r="L33" s="49" t="str">
        <f t="shared" si="0"/>
        <v/>
      </c>
      <c r="M33" s="50"/>
      <c r="N33" s="49" t="str">
        <f t="shared" si="4"/>
        <v/>
      </c>
      <c r="O33" s="51" t="str">
        <f t="shared" si="5"/>
        <v/>
      </c>
      <c r="P33" s="52" t="str">
        <f t="shared" si="6"/>
        <v/>
      </c>
      <c r="Q33" s="537"/>
      <c r="R33" s="538"/>
      <c r="S33" s="50"/>
      <c r="T33" s="53">
        <f t="shared" si="7"/>
        <v>0</v>
      </c>
      <c r="U33" s="50"/>
      <c r="V33" s="53">
        <f t="shared" si="8"/>
        <v>0</v>
      </c>
      <c r="W33" s="50"/>
      <c r="X33" s="54">
        <f t="shared" si="9"/>
        <v>0</v>
      </c>
      <c r="Y33" s="50"/>
      <c r="Z33" s="53">
        <f t="shared" si="10"/>
        <v>0</v>
      </c>
      <c r="AA33" s="50"/>
      <c r="AB33" s="54">
        <f t="shared" si="11"/>
        <v>0</v>
      </c>
      <c r="AC33" s="50"/>
      <c r="AD33" s="53">
        <f t="shared" si="12"/>
        <v>0</v>
      </c>
      <c r="AE33" s="55">
        <f t="shared" si="13"/>
        <v>0</v>
      </c>
      <c r="AF33" s="300" t="str">
        <f t="shared" si="14"/>
        <v>0</v>
      </c>
      <c r="AG33" s="48"/>
      <c r="AH33" s="49" t="str">
        <f t="shared" si="1"/>
        <v/>
      </c>
      <c r="AI33" s="50"/>
      <c r="AJ33" s="49" t="str">
        <f t="shared" si="15"/>
        <v/>
      </c>
      <c r="AK33" s="51" t="str">
        <f t="shared" si="2"/>
        <v/>
      </c>
      <c r="AL33" s="51" t="str">
        <f t="shared" si="16"/>
        <v/>
      </c>
      <c r="AM33" s="52" t="str">
        <f t="shared" si="17"/>
        <v/>
      </c>
      <c r="AN33" s="304"/>
      <c r="AO33" s="51"/>
      <c r="AP33" s="64"/>
      <c r="AQ33" s="69"/>
    </row>
    <row r="34" spans="2:43" s="19" customFormat="1" ht="36.75" customHeight="1">
      <c r="B34" s="41">
        <v>18</v>
      </c>
      <c r="C34" s="42"/>
      <c r="D34" s="43"/>
      <c r="E34" s="44"/>
      <c r="F34" s="45"/>
      <c r="G34" s="62"/>
      <c r="H34" s="62"/>
      <c r="I34" s="46"/>
      <c r="J34" s="47" t="str">
        <f t="shared" si="3"/>
        <v>impacto</v>
      </c>
      <c r="K34" s="48"/>
      <c r="L34" s="49" t="str">
        <f t="shared" si="0"/>
        <v/>
      </c>
      <c r="M34" s="50"/>
      <c r="N34" s="49" t="str">
        <f t="shared" si="4"/>
        <v/>
      </c>
      <c r="O34" s="51"/>
      <c r="P34" s="52"/>
      <c r="Q34" s="537"/>
      <c r="R34" s="538"/>
      <c r="S34" s="50"/>
      <c r="T34" s="53">
        <f t="shared" si="7"/>
        <v>0</v>
      </c>
      <c r="U34" s="50"/>
      <c r="V34" s="53">
        <f t="shared" si="8"/>
        <v>0</v>
      </c>
      <c r="W34" s="50"/>
      <c r="X34" s="54">
        <f t="shared" si="9"/>
        <v>0</v>
      </c>
      <c r="Y34" s="50"/>
      <c r="Z34" s="53">
        <f t="shared" si="10"/>
        <v>0</v>
      </c>
      <c r="AA34" s="50"/>
      <c r="AB34" s="54">
        <f t="shared" si="11"/>
        <v>0</v>
      </c>
      <c r="AC34" s="50"/>
      <c r="AD34" s="53">
        <f t="shared" si="12"/>
        <v>0</v>
      </c>
      <c r="AE34" s="55">
        <f t="shared" si="13"/>
        <v>0</v>
      </c>
      <c r="AF34" s="300" t="str">
        <f t="shared" si="14"/>
        <v>0</v>
      </c>
      <c r="AG34" s="48"/>
      <c r="AH34" s="49" t="str">
        <f t="shared" si="1"/>
        <v/>
      </c>
      <c r="AI34" s="50"/>
      <c r="AJ34" s="49" t="str">
        <f t="shared" si="15"/>
        <v/>
      </c>
      <c r="AK34" s="51"/>
      <c r="AL34" s="51"/>
      <c r="AM34" s="52" t="str">
        <f t="shared" si="17"/>
        <v/>
      </c>
      <c r="AN34" s="304"/>
      <c r="AO34" s="51"/>
      <c r="AP34" s="64"/>
      <c r="AQ34" s="69"/>
    </row>
    <row r="35" spans="2:43" s="19" customFormat="1" ht="36.75" customHeight="1">
      <c r="B35" s="41">
        <v>19</v>
      </c>
      <c r="C35" s="42"/>
      <c r="D35" s="43"/>
      <c r="E35" s="44"/>
      <c r="F35" s="45"/>
      <c r="G35" s="62"/>
      <c r="H35" s="62"/>
      <c r="I35" s="46"/>
      <c r="J35" s="47" t="str">
        <f t="shared" si="3"/>
        <v>impacto</v>
      </c>
      <c r="K35" s="48"/>
      <c r="L35" s="49" t="str">
        <f t="shared" si="0"/>
        <v/>
      </c>
      <c r="M35" s="50"/>
      <c r="N35" s="49" t="str">
        <f t="shared" si="4"/>
        <v/>
      </c>
      <c r="O35" s="51"/>
      <c r="P35" s="52"/>
      <c r="Q35" s="537"/>
      <c r="R35" s="538"/>
      <c r="S35" s="50"/>
      <c r="T35" s="53">
        <f t="shared" si="7"/>
        <v>0</v>
      </c>
      <c r="U35" s="50"/>
      <c r="V35" s="53">
        <f t="shared" si="8"/>
        <v>0</v>
      </c>
      <c r="W35" s="50"/>
      <c r="X35" s="54">
        <f t="shared" si="9"/>
        <v>0</v>
      </c>
      <c r="Y35" s="50"/>
      <c r="Z35" s="53">
        <f t="shared" si="10"/>
        <v>0</v>
      </c>
      <c r="AA35" s="50"/>
      <c r="AB35" s="54">
        <f t="shared" si="11"/>
        <v>0</v>
      </c>
      <c r="AC35" s="50"/>
      <c r="AD35" s="53">
        <f t="shared" si="12"/>
        <v>0</v>
      </c>
      <c r="AE35" s="55">
        <f t="shared" si="13"/>
        <v>0</v>
      </c>
      <c r="AF35" s="300" t="str">
        <f t="shared" si="14"/>
        <v>0</v>
      </c>
      <c r="AG35" s="48"/>
      <c r="AH35" s="49" t="str">
        <f t="shared" si="1"/>
        <v/>
      </c>
      <c r="AI35" s="50"/>
      <c r="AJ35" s="49" t="str">
        <f t="shared" si="15"/>
        <v/>
      </c>
      <c r="AK35" s="51"/>
      <c r="AL35" s="51"/>
      <c r="AM35" s="52" t="str">
        <f t="shared" si="17"/>
        <v/>
      </c>
      <c r="AN35" s="304"/>
      <c r="AO35" s="51"/>
      <c r="AP35" s="64"/>
      <c r="AQ35" s="69"/>
    </row>
    <row r="36" spans="2:43" s="19" customFormat="1" ht="36.75" customHeight="1" thickBot="1">
      <c r="B36" s="72">
        <v>20</v>
      </c>
      <c r="C36" s="73"/>
      <c r="D36" s="74"/>
      <c r="E36" s="75"/>
      <c r="F36" s="76"/>
      <c r="G36" s="77"/>
      <c r="H36" s="77"/>
      <c r="I36" s="78"/>
      <c r="J36" s="79" t="str">
        <f t="shared" si="3"/>
        <v>impacto</v>
      </c>
      <c r="K36" s="80"/>
      <c r="L36" s="81" t="str">
        <f t="shared" si="0"/>
        <v/>
      </c>
      <c r="M36" s="82"/>
      <c r="N36" s="81" t="str">
        <f t="shared" si="4"/>
        <v/>
      </c>
      <c r="O36" s="83"/>
      <c r="P36" s="84"/>
      <c r="Q36" s="547"/>
      <c r="R36" s="548"/>
      <c r="S36" s="82"/>
      <c r="T36" s="85">
        <f t="shared" si="7"/>
        <v>0</v>
      </c>
      <c r="U36" s="82"/>
      <c r="V36" s="85">
        <f t="shared" si="8"/>
        <v>0</v>
      </c>
      <c r="W36" s="82"/>
      <c r="X36" s="86">
        <f t="shared" si="9"/>
        <v>0</v>
      </c>
      <c r="Y36" s="82"/>
      <c r="Z36" s="85">
        <f t="shared" si="10"/>
        <v>0</v>
      </c>
      <c r="AA36" s="82"/>
      <c r="AB36" s="86">
        <f t="shared" si="11"/>
        <v>0</v>
      </c>
      <c r="AC36" s="82"/>
      <c r="AD36" s="85">
        <f t="shared" si="12"/>
        <v>0</v>
      </c>
      <c r="AE36" s="87">
        <f t="shared" si="13"/>
        <v>0</v>
      </c>
      <c r="AF36" s="301" t="str">
        <f t="shared" si="14"/>
        <v>0</v>
      </c>
      <c r="AG36" s="80"/>
      <c r="AH36" s="81" t="str">
        <f t="shared" si="1"/>
        <v/>
      </c>
      <c r="AI36" s="82"/>
      <c r="AJ36" s="81" t="str">
        <f t="shared" si="15"/>
        <v/>
      </c>
      <c r="AK36" s="83"/>
      <c r="AL36" s="83"/>
      <c r="AM36" s="84" t="str">
        <f t="shared" si="17"/>
        <v/>
      </c>
      <c r="AN36" s="305"/>
      <c r="AO36" s="83"/>
      <c r="AP36" s="90"/>
      <c r="AQ36" s="91"/>
    </row>
    <row r="37" spans="2:43" s="92" customFormat="1"/>
    <row r="38" spans="2:43" s="92" customFormat="1" hidden="1">
      <c r="C38" s="93"/>
      <c r="D38" s="93"/>
      <c r="E38" s="93"/>
    </row>
    <row r="39" spans="2:43" s="92" customFormat="1" ht="30" hidden="1">
      <c r="B39" s="92" t="s">
        <v>47</v>
      </c>
      <c r="C39" s="93" t="s">
        <v>92</v>
      </c>
      <c r="D39" s="92" t="s">
        <v>98</v>
      </c>
      <c r="E39" s="93" t="s">
        <v>99</v>
      </c>
      <c r="F39" s="92" t="s">
        <v>228</v>
      </c>
      <c r="H39" s="107"/>
    </row>
    <row r="40" spans="2:43" s="92" customFormat="1" ht="45" hidden="1">
      <c r="B40" s="92" t="s">
        <v>100</v>
      </c>
      <c r="C40" s="93" t="s">
        <v>101</v>
      </c>
      <c r="D40" s="92" t="s">
        <v>340</v>
      </c>
      <c r="E40" s="93" t="s">
        <v>103</v>
      </c>
      <c r="F40" s="92" t="s">
        <v>563</v>
      </c>
      <c r="H40" s="107"/>
    </row>
    <row r="41" spans="2:43" s="92" customFormat="1" ht="45" hidden="1">
      <c r="C41" s="93" t="s">
        <v>104</v>
      </c>
      <c r="D41" s="92" t="s">
        <v>105</v>
      </c>
      <c r="E41" s="93" t="s">
        <v>106</v>
      </c>
      <c r="F41" s="92" t="s">
        <v>230</v>
      </c>
      <c r="H41" s="107"/>
    </row>
    <row r="42" spans="2:43" s="92" customFormat="1" ht="45" hidden="1">
      <c r="B42" s="92" t="s">
        <v>72</v>
      </c>
      <c r="C42" s="93" t="s">
        <v>107</v>
      </c>
      <c r="D42" s="92" t="s">
        <v>108</v>
      </c>
      <c r="E42" s="93" t="s">
        <v>109</v>
      </c>
      <c r="F42" s="92" t="s">
        <v>231</v>
      </c>
      <c r="H42" s="107"/>
    </row>
    <row r="43" spans="2:43" s="92" customFormat="1" ht="45" hidden="1">
      <c r="B43" s="94" t="s">
        <v>51</v>
      </c>
      <c r="C43" s="93" t="s">
        <v>110</v>
      </c>
      <c r="D43" s="92" t="s">
        <v>111</v>
      </c>
      <c r="E43" s="93" t="s">
        <v>112</v>
      </c>
      <c r="F43" s="92" t="s">
        <v>232</v>
      </c>
      <c r="H43" s="107"/>
    </row>
    <row r="44" spans="2:43" s="92" customFormat="1" hidden="1">
      <c r="B44" s="92" t="s">
        <v>87</v>
      </c>
      <c r="C44" s="93" t="s">
        <v>113</v>
      </c>
      <c r="D44" s="92" t="s">
        <v>114</v>
      </c>
      <c r="E44" s="93" t="s">
        <v>115</v>
      </c>
      <c r="F44" s="92" t="s">
        <v>233</v>
      </c>
      <c r="H44" s="107"/>
    </row>
    <row r="45" spans="2:43" s="92" customFormat="1" ht="45" hidden="1">
      <c r="B45" s="92" t="s">
        <v>116</v>
      </c>
      <c r="C45" s="93" t="s">
        <v>117</v>
      </c>
      <c r="D45" s="92" t="s">
        <v>118</v>
      </c>
      <c r="E45" s="93" t="s">
        <v>119</v>
      </c>
      <c r="F45" s="92" t="s">
        <v>234</v>
      </c>
      <c r="H45" s="107"/>
    </row>
    <row r="46" spans="2:43" s="92" customFormat="1" ht="75" hidden="1">
      <c r="B46" s="92" t="s">
        <v>64</v>
      </c>
      <c r="C46" s="93" t="s">
        <v>120</v>
      </c>
      <c r="D46" s="92" t="s">
        <v>48</v>
      </c>
      <c r="E46" s="93" t="s">
        <v>121</v>
      </c>
      <c r="F46" s="92" t="s">
        <v>235</v>
      </c>
      <c r="H46" s="107"/>
    </row>
    <row r="47" spans="2:43" s="92" customFormat="1" ht="30" hidden="1">
      <c r="B47" s="92" t="s">
        <v>81</v>
      </c>
      <c r="C47" s="93" t="s">
        <v>122</v>
      </c>
      <c r="D47" s="92" t="s">
        <v>60</v>
      </c>
      <c r="E47" s="93" t="s">
        <v>123</v>
      </c>
      <c r="F47" s="92" t="s">
        <v>236</v>
      </c>
      <c r="H47" s="107"/>
    </row>
    <row r="48" spans="2:43" s="92" customFormat="1" ht="30" hidden="1">
      <c r="B48" s="92" t="s">
        <v>124</v>
      </c>
      <c r="C48" s="93" t="s">
        <v>125</v>
      </c>
      <c r="E48" s="93"/>
      <c r="F48" s="92" t="s">
        <v>237</v>
      </c>
      <c r="H48" s="107"/>
    </row>
    <row r="49" spans="2:8" s="92" customFormat="1" ht="30" hidden="1">
      <c r="B49" s="92" t="s">
        <v>126</v>
      </c>
      <c r="C49" s="92" t="s">
        <v>127</v>
      </c>
      <c r="F49" s="92" t="s">
        <v>238</v>
      </c>
      <c r="H49" s="107"/>
    </row>
    <row r="50" spans="2:8" s="92" customFormat="1" ht="60" hidden="1">
      <c r="C50" s="92" t="s">
        <v>128</v>
      </c>
      <c r="F50" s="92" t="s">
        <v>239</v>
      </c>
      <c r="H50" s="107"/>
    </row>
    <row r="51" spans="2:8" s="92" customFormat="1" hidden="1">
      <c r="B51" s="92" t="s">
        <v>74</v>
      </c>
      <c r="C51" s="92" t="s">
        <v>129</v>
      </c>
      <c r="F51" s="92" t="s">
        <v>240</v>
      </c>
      <c r="H51" s="107"/>
    </row>
    <row r="52" spans="2:8" s="92" customFormat="1" ht="30" hidden="1">
      <c r="B52" s="92" t="s">
        <v>73</v>
      </c>
      <c r="C52" s="92" t="s">
        <v>130</v>
      </c>
      <c r="F52" s="92" t="s">
        <v>241</v>
      </c>
      <c r="H52" s="107"/>
    </row>
    <row r="53" spans="2:8" s="92" customFormat="1" ht="45" hidden="1">
      <c r="B53" s="92" t="s">
        <v>131</v>
      </c>
      <c r="C53" s="92" t="s">
        <v>132</v>
      </c>
      <c r="F53" s="92" t="s">
        <v>242</v>
      </c>
      <c r="H53" s="107"/>
    </row>
    <row r="54" spans="2:8" s="92" customFormat="1" hidden="1">
      <c r="B54" s="92" t="s">
        <v>65</v>
      </c>
      <c r="C54" s="92" t="s">
        <v>133</v>
      </c>
      <c r="F54" s="92" t="s">
        <v>243</v>
      </c>
      <c r="H54" s="107"/>
    </row>
    <row r="55" spans="2:8" s="92" customFormat="1" hidden="1">
      <c r="B55" s="92" t="s">
        <v>52</v>
      </c>
      <c r="C55" s="92" t="s">
        <v>134</v>
      </c>
      <c r="F55" s="92" t="s">
        <v>244</v>
      </c>
      <c r="H55" s="107"/>
    </row>
    <row r="56" spans="2:8" s="92" customFormat="1" ht="75" hidden="1">
      <c r="C56" s="92" t="s">
        <v>123</v>
      </c>
      <c r="F56" s="92" t="s">
        <v>245</v>
      </c>
      <c r="H56" s="107"/>
    </row>
    <row r="57" spans="2:8" s="92" customFormat="1" ht="45" hidden="1">
      <c r="B57" s="92" t="s">
        <v>135</v>
      </c>
      <c r="C57" s="92" t="s">
        <v>136</v>
      </c>
      <c r="F57" s="92" t="s">
        <v>246</v>
      </c>
      <c r="H57" s="107"/>
    </row>
    <row r="58" spans="2:8" s="92" customFormat="1" ht="30" hidden="1">
      <c r="B58" s="92" t="s">
        <v>137</v>
      </c>
      <c r="C58" s="92" t="s">
        <v>138</v>
      </c>
      <c r="F58" s="92" t="s">
        <v>247</v>
      </c>
      <c r="H58" s="107"/>
    </row>
    <row r="59" spans="2:8" s="92" customFormat="1" hidden="1">
      <c r="B59" s="92" t="s">
        <v>83</v>
      </c>
    </row>
    <row r="60" spans="2:8" s="92" customFormat="1" hidden="1">
      <c r="B60" s="92" t="s">
        <v>53</v>
      </c>
    </row>
    <row r="61" spans="2:8" s="92" customFormat="1" ht="30" hidden="1">
      <c r="B61" s="92" t="s">
        <v>82</v>
      </c>
    </row>
    <row r="62" spans="2:8" s="92" customFormat="1"/>
    <row r="63" spans="2:8" s="92" customFormat="1"/>
    <row r="64" spans="2:8"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row r="2964" s="92" customFormat="1"/>
    <row r="2965" s="92" customFormat="1"/>
    <row r="2966" s="92" customFormat="1"/>
    <row r="2967" s="92" customFormat="1"/>
    <row r="2968" s="92" customFormat="1"/>
    <row r="2969" s="92" customFormat="1"/>
    <row r="2970" s="92" customFormat="1"/>
    <row r="2971" s="92" customFormat="1"/>
    <row r="2972" s="92" customFormat="1"/>
    <row r="2973" s="92" customFormat="1"/>
    <row r="2974" s="92" customFormat="1"/>
    <row r="2975" s="92" customFormat="1"/>
    <row r="2976" s="92" customFormat="1"/>
    <row r="2977" s="92" customFormat="1"/>
    <row r="2978" s="92" customFormat="1"/>
  </sheetData>
  <mergeCells count="86">
    <mergeCell ref="Q32:R32"/>
    <mergeCell ref="Q33:R33"/>
    <mergeCell ref="Q34:R34"/>
    <mergeCell ref="Q35:R35"/>
    <mergeCell ref="Q36:R36"/>
    <mergeCell ref="AK14:AM14"/>
    <mergeCell ref="Q17:R17"/>
    <mergeCell ref="Q18:R18"/>
    <mergeCell ref="Q31:R31"/>
    <mergeCell ref="Q20:R20"/>
    <mergeCell ref="Q21:R21"/>
    <mergeCell ref="Q22:R22"/>
    <mergeCell ref="Q23:R23"/>
    <mergeCell ref="Q24:R24"/>
    <mergeCell ref="Q25:R25"/>
    <mergeCell ref="Q26:R26"/>
    <mergeCell ref="Q27:R27"/>
    <mergeCell ref="Q28:R28"/>
    <mergeCell ref="Q29:R29"/>
    <mergeCell ref="Q30:R30"/>
    <mergeCell ref="Q19:R19"/>
    <mergeCell ref="AM15:AM16"/>
    <mergeCell ref="AN14:AN16"/>
    <mergeCell ref="AO14:AO16"/>
    <mergeCell ref="AP14:AP16"/>
    <mergeCell ref="O15:O16"/>
    <mergeCell ref="P15:P16"/>
    <mergeCell ref="Q15:R16"/>
    <mergeCell ref="S15:S16"/>
    <mergeCell ref="U15:U16"/>
    <mergeCell ref="W15:W16"/>
    <mergeCell ref="Y15:Y16"/>
    <mergeCell ref="AF13:AF16"/>
    <mergeCell ref="AG13:AM13"/>
    <mergeCell ref="AN13:AP13"/>
    <mergeCell ref="AK15:AK16"/>
    <mergeCell ref="AL15:AL16"/>
    <mergeCell ref="K14:L16"/>
    <mergeCell ref="M14:N16"/>
    <mergeCell ref="O14:P14"/>
    <mergeCell ref="AG14:AH16"/>
    <mergeCell ref="AI14:AJ16"/>
    <mergeCell ref="Q13:AE14"/>
    <mergeCell ref="AA15:AA16"/>
    <mergeCell ref="AC15:AC16"/>
    <mergeCell ref="AE15:AE16"/>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B8:E8"/>
    <mergeCell ref="F8:S8"/>
    <mergeCell ref="B9:E9"/>
    <mergeCell ref="F9:S9"/>
    <mergeCell ref="B11:E11"/>
    <mergeCell ref="F11:I11"/>
    <mergeCell ref="K11:P11"/>
    <mergeCell ref="Q11:AM11"/>
    <mergeCell ref="B6:E6"/>
    <mergeCell ref="F6:K6"/>
    <mergeCell ref="M6:N6"/>
    <mergeCell ref="O6:S6"/>
    <mergeCell ref="B7:E7"/>
    <mergeCell ref="F7:R7"/>
    <mergeCell ref="B2:D4"/>
    <mergeCell ref="E2:S2"/>
    <mergeCell ref="U2:U4"/>
    <mergeCell ref="W2:AQ2"/>
    <mergeCell ref="E3:H3"/>
    <mergeCell ref="I3:S3"/>
    <mergeCell ref="W3:AF3"/>
    <mergeCell ref="AG3:AQ3"/>
    <mergeCell ref="E4:S4"/>
    <mergeCell ref="W4:AQ4"/>
  </mergeCells>
  <conditionalFormatting sqref="K17:K36 AG17:AG36">
    <cfRule type="containsText" dxfId="243" priority="14" operator="containsText" text="IMPROBABLE">
      <formula>NOT(ISERROR(SEARCH("IMPROBABLE",K17)))</formula>
    </cfRule>
    <cfRule type="containsText" dxfId="242" priority="15" operator="containsText" text="PROBABLE">
      <formula>NOT(ISERROR(SEARCH("PROBABLE",K17)))</formula>
    </cfRule>
    <cfRule type="containsText" dxfId="241" priority="16" operator="containsText" text="CASI CIERTA">
      <formula>NOT(ISERROR(SEARCH("CASI CIERTA",K17)))</formula>
    </cfRule>
    <cfRule type="containsText" dxfId="240" priority="17" operator="containsText" text="POSIBLE">
      <formula>NOT(ISERROR(SEARCH("POSIBLE",K17)))</formula>
    </cfRule>
    <cfRule type="containsText" dxfId="239" priority="18" operator="containsText" text="RARO">
      <formula>NOT(ISERROR(SEARCH("RARO",K17)))</formula>
    </cfRule>
  </conditionalFormatting>
  <conditionalFormatting sqref="M17:M36 AI17:AI36">
    <cfRule type="containsText" dxfId="238" priority="9" operator="containsText" text="CATASTRÓFICO">
      <formula>NOT(ISERROR(SEARCH("CATASTRÓFICO",M17)))</formula>
    </cfRule>
    <cfRule type="containsText" dxfId="237" priority="10" operator="containsText" text="MAYOR">
      <formula>NOT(ISERROR(SEARCH("MAYOR",M17)))</formula>
    </cfRule>
    <cfRule type="containsText" dxfId="236" priority="11" operator="containsText" text="MODERADO">
      <formula>NOT(ISERROR(SEARCH("MODERADO",M17)))</formula>
    </cfRule>
    <cfRule type="containsText" dxfId="235" priority="12" operator="containsText" text="MENOR">
      <formula>NOT(ISERROR(SEARCH("MENOR",M17)))</formula>
    </cfRule>
    <cfRule type="containsText" dxfId="234" priority="13" operator="containsText" text="INSIGNIFICANTE">
      <formula>NOT(ISERROR(SEARCH("INSIGNIFICANTE",M17)))</formula>
    </cfRule>
  </conditionalFormatting>
  <conditionalFormatting sqref="AF17 AL17:AP36 P17:P36">
    <cfRule type="containsText" dxfId="233" priority="5" operator="containsText" text="RIESGO EXTREMO">
      <formula>NOT(ISERROR(SEARCH("RIESGO EXTREMO",P17)))</formula>
    </cfRule>
    <cfRule type="containsText" dxfId="232" priority="6" operator="containsText" text="RIESGO ALTO">
      <formula>NOT(ISERROR(SEARCH("RIESGO ALTO",P17)))</formula>
    </cfRule>
    <cfRule type="containsText" dxfId="231" priority="7" operator="containsText" text="RIESGO MODERADO">
      <formula>NOT(ISERROR(SEARCH("RIESGO MODERADO",P17)))</formula>
    </cfRule>
    <cfRule type="containsText" dxfId="230" priority="8" operator="containsText" text="RIESGO BAJO">
      <formula>NOT(ISERROR(SEARCH("RIESGO BAJO",P17)))</formula>
    </cfRule>
  </conditionalFormatting>
  <conditionalFormatting sqref="AF17:AF36">
    <cfRule type="containsText" dxfId="229" priority="1" operator="containsText" text="RIESGO EXTREMO">
      <formula>NOT(ISERROR(SEARCH("RIESGO EXTREMO",AF17)))</formula>
    </cfRule>
    <cfRule type="containsText" dxfId="228" priority="2" operator="containsText" text="RIESGO ALTO">
      <formula>NOT(ISERROR(SEARCH("RIESGO ALTO",AF17)))</formula>
    </cfRule>
    <cfRule type="containsText" dxfId="227" priority="3" operator="containsText" text="RIESGO MODERADO">
      <formula>NOT(ISERROR(SEARCH("RIESGO MODERADO",AF17)))</formula>
    </cfRule>
    <cfRule type="containsText" dxfId="226" priority="4" operator="containsText" text="RIESGO BAJO">
      <formula>NOT(ISERROR(SEARCH("RIESGO BAJO",AF17)))</formula>
    </cfRule>
  </conditionalFormatting>
  <dataValidations count="66">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36">
      <formula1>INDIRECT($D$36)</formula1>
    </dataValidation>
    <dataValidation type="list" allowBlank="1" showInputMessage="1" showErrorMessage="1" sqref="E35">
      <formula1>INDIRECT($D$35)</formula1>
    </dataValidation>
    <dataValidation type="list" allowBlank="1" showInputMessage="1" showErrorMessage="1" sqref="E34">
      <formula1>INDIRECT($D$34)</formula1>
    </dataValidation>
    <dataValidation type="list" allowBlank="1" showInputMessage="1" showErrorMessage="1" sqref="E33">
      <formula1>INDIRECT($D$33)</formula1>
    </dataValidation>
    <dataValidation type="list" allowBlank="1" showInputMessage="1" showErrorMessage="1" sqref="E32">
      <formula1>INDIRECT($D$32)</formula1>
    </dataValidation>
    <dataValidation type="list" allowBlank="1" showInputMessage="1" showErrorMessage="1" sqref="E31">
      <formula1>INDIRECT($D$31)</formula1>
    </dataValidation>
    <dataValidation type="list" allowBlank="1" showInputMessage="1" showErrorMessage="1" sqref="E30">
      <formula1>INDIRECT($D$30)</formula1>
    </dataValidation>
    <dataValidation type="list" allowBlank="1" showInputMessage="1" showErrorMessage="1" sqref="E29">
      <formula1>INDIRECT($D$29)</formula1>
    </dataValidation>
    <dataValidation type="list" allowBlank="1" showInputMessage="1" showErrorMessage="1" sqref="E28">
      <formula1>INDIRECT($D$28)</formula1>
    </dataValidation>
    <dataValidation type="list" allowBlank="1" showInputMessage="1" showErrorMessage="1" sqref="E27">
      <formula1>INDIRECT($D$27)</formula1>
    </dataValidation>
    <dataValidation type="list" allowBlank="1" showInputMessage="1" showErrorMessage="1" sqref="E26">
      <formula1>INDIRECT($D$26)</formula1>
    </dataValidation>
    <dataValidation type="list" allowBlank="1" showInputMessage="1" showErrorMessage="1" sqref="E25">
      <formula1>INDIRECT($D$25)</formula1>
    </dataValidation>
    <dataValidation type="list" allowBlank="1" showInputMessage="1" showErrorMessage="1" sqref="E24">
      <formula1>INDIRECT($D$24)</formula1>
    </dataValidation>
    <dataValidation type="list" allowBlank="1" showInputMessage="1" showErrorMessage="1" sqref="E23">
      <formula1>INDIRECT($D$23)</formula1>
    </dataValidation>
    <dataValidation type="list" allowBlank="1" showInputMessage="1" showErrorMessage="1" sqref="E22">
      <formula1>INDIRECT($D$22)</formula1>
    </dataValidation>
    <dataValidation type="list" allowBlank="1" showInputMessage="1" showErrorMessage="1" sqref="E21">
      <formula1>INDIRECT($D$21)</formula1>
    </dataValidation>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D35">
      <formula1>INDIRECT($C$35)</formula1>
    </dataValidation>
    <dataValidation type="list" allowBlank="1" showInputMessage="1" showErrorMessage="1" sqref="D34">
      <formula1>INDIRECT($C$34)</formula1>
    </dataValidation>
    <dataValidation type="list" allowBlank="1" showInputMessage="1" showErrorMessage="1" sqref="D33">
      <formula1>INDIRECT($C$33)</formula1>
    </dataValidation>
    <dataValidation type="list" allowBlank="1" showInputMessage="1" showErrorMessage="1" sqref="D32">
      <formula1>INDIRECT($C$32)</formula1>
    </dataValidation>
    <dataValidation type="list" allowBlank="1" showInputMessage="1" showErrorMessage="1" sqref="D31">
      <formula1>INDIRECT($C$31)</formula1>
    </dataValidation>
    <dataValidation type="list" allowBlank="1" showInputMessage="1" showErrorMessage="1" sqref="D30">
      <formula1>INDIRECT($C$30)</formula1>
    </dataValidation>
    <dataValidation type="list" allowBlank="1" showInputMessage="1" showErrorMessage="1" sqref="D29">
      <formula1>INDIRECT($C$29)</formula1>
    </dataValidation>
    <dataValidation type="list" allowBlank="1" showInputMessage="1" showErrorMessage="1" sqref="D28">
      <formula1>INDIRECT($C$28)</formula1>
    </dataValidation>
    <dataValidation type="list" allowBlank="1" showInputMessage="1" showErrorMessage="1" sqref="D27">
      <formula1>INDIRECT($C$27)</formula1>
    </dataValidation>
    <dataValidation type="list" allowBlank="1" showInputMessage="1" showErrorMessage="1" sqref="D26">
      <formula1>INDIRECT($C$26)</formula1>
    </dataValidation>
    <dataValidation type="list" allowBlank="1" showInputMessage="1" showErrorMessage="1" sqref="D25">
      <formula1>INDIRECT($C$25)</formula1>
    </dataValidation>
    <dataValidation type="list" allowBlank="1" showInputMessage="1" showErrorMessage="1" sqref="D24">
      <formula1>INDIRECT($C$24)</formula1>
    </dataValidation>
    <dataValidation type="list" allowBlank="1" showInputMessage="1" showErrorMessage="1" sqref="D23">
      <formula1>INDIRECT($C$23)</formula1>
    </dataValidation>
    <dataValidation type="list" allowBlank="1" showInputMessage="1" showErrorMessage="1" sqref="D22">
      <formula1>INDIRECT($C$22)</formula1>
    </dataValidation>
    <dataValidation type="list" allowBlank="1" showInputMessage="1" showErrorMessage="1" sqref="D21">
      <formula1>INDIRECT($C$21)</formula1>
    </dataValidation>
    <dataValidation type="list" allowBlank="1" showInputMessage="1" showErrorMessage="1" sqref="D20">
      <formula1>INDIRECT($C$20)</formula1>
    </dataValidation>
    <dataValidation type="list" allowBlank="1" showInputMessage="1" showErrorMessage="1" sqref="D19">
      <formula1>INDIRECT($C$19)</formula1>
    </dataValidation>
    <dataValidation type="list" allowBlank="1" showInputMessage="1" showErrorMessage="1" sqref="C17:C36">
      <formula1>factores</formula1>
    </dataValidation>
    <dataValidation type="list" allowBlank="1" showInputMessage="1" showErrorMessage="1" sqref="D18">
      <formula1>INDIRECT($C$18)</formula1>
    </dataValidation>
    <dataValidation type="list" allowBlank="1" showInputMessage="1" showErrorMessage="1" sqref="D17">
      <formula1>INDIRECT($C$17)</formula1>
    </dataValidation>
    <dataValidation type="list" allowBlank="1" showInputMessage="1" showErrorMessage="1" sqref="E17">
      <formula1>INDIRECT($D$17)</formula1>
    </dataValidation>
    <dataValidation type="list" allowBlank="1" showInputMessage="1" showErrorMessage="1" sqref="I17:I36">
      <formula1>clasificaciónriesgos</formula1>
    </dataValidation>
    <dataValidation type="list" allowBlank="1" showInputMessage="1" showErrorMessage="1" sqref="D36">
      <formula1>INDIRECT($C$36)</formula1>
    </dataValidation>
    <dataValidation type="list" allowBlank="1" showInputMessage="1" showErrorMessage="1" sqref="W17:W36 U17:U36 AA17:AA36 S17:S36 Y17:Y36 AC17:AC36">
      <formula1>"SI,NO"</formula1>
    </dataValidation>
    <dataValidation type="list" allowBlank="1" showInputMessage="1" showErrorMessage="1" sqref="AI36 M36">
      <formula1>INDIRECT($J$36)</formula1>
    </dataValidation>
    <dataValidation type="list" allowBlank="1" showInputMessage="1" showErrorMessage="1" sqref="AI35 M35">
      <formula1>INDIRECT($J$35)</formula1>
    </dataValidation>
    <dataValidation type="list" allowBlank="1" showInputMessage="1" showErrorMessage="1" sqref="AI34 M34">
      <formula1>INDIRECT($J$34)</formula1>
    </dataValidation>
    <dataValidation type="list" allowBlank="1" showInputMessage="1" showErrorMessage="1" sqref="AI33 M33">
      <formula1>INDIRECT($J$33)</formula1>
    </dataValidation>
    <dataValidation type="list" allowBlank="1" showInputMessage="1" showErrorMessage="1" sqref="AI32 M32">
      <formula1>INDIRECT($J$32)</formula1>
    </dataValidation>
    <dataValidation type="list" allowBlank="1" showInputMessage="1" showErrorMessage="1" sqref="AI31 M31">
      <formula1>INDIRECT($J$31)</formula1>
    </dataValidation>
    <dataValidation type="list" allowBlank="1" showInputMessage="1" showErrorMessage="1" sqref="AI30 M30">
      <formula1>INDIRECT($J$30)</formula1>
    </dataValidation>
    <dataValidation type="list" allowBlank="1" showInputMessage="1" showErrorMessage="1" sqref="AI29 M29">
      <formula1>INDIRECT($J$29)</formula1>
    </dataValidation>
    <dataValidation type="list" allowBlank="1" showInputMessage="1" showErrorMessage="1" sqref="AI28 M28">
      <formula1>INDIRECT($J$28)</formula1>
    </dataValidation>
    <dataValidation type="list" allowBlank="1" showInputMessage="1" showErrorMessage="1" sqref="AI27 M27">
      <formula1>INDIRECT($J$27)</formula1>
    </dataValidation>
    <dataValidation type="list" allowBlank="1" showInputMessage="1" showErrorMessage="1" sqref="AI26 M26">
      <formula1>INDIRECT($J$26)</formula1>
    </dataValidation>
    <dataValidation type="list" allowBlank="1" showInputMessage="1" showErrorMessage="1" sqref="AI25 M25">
      <formula1>INDIRECT($J$25)</formula1>
    </dataValidation>
    <dataValidation type="list" allowBlank="1" showInputMessage="1" showErrorMessage="1" sqref="AI24 M24">
      <formula1>INDIRECT($J$24)</formula1>
    </dataValidation>
    <dataValidation type="list" allowBlank="1" showInputMessage="1" showErrorMessage="1" sqref="AI23 M23">
      <formula1>INDIRECT($J$23)</formula1>
    </dataValidation>
    <dataValidation type="list" allowBlank="1" showInputMessage="1" showErrorMessage="1" sqref="AI22 M22">
      <formula1>INDIRECT($J$22)</formula1>
    </dataValidation>
    <dataValidation type="list" allowBlank="1" showInputMessage="1" showErrorMessage="1" sqref="AI21 M21">
      <formula1>INDIRECT($J$21)</formula1>
    </dataValidation>
    <dataValidation type="list" allowBlank="1" showInputMessage="1" showErrorMessage="1" sqref="M20">
      <formula1>INDIRECT($J$20)</formula1>
    </dataValidation>
    <dataValidation type="list" allowBlank="1" showInputMessage="1" showErrorMessage="1" sqref="AI19:AI20 M19">
      <formula1>INDIRECT($J$19)</formula1>
    </dataValidation>
    <dataValidation type="list" allowBlank="1" showInputMessage="1" showErrorMessage="1" sqref="AI18 M18">
      <formula1>INDIRECT($J$18)</formula1>
    </dataValidation>
    <dataValidation type="list" allowBlank="1" showInputMessage="1" showErrorMessage="1" sqref="AI17 M17">
      <formula1>INDIRECT($J$17)</formula1>
    </dataValidation>
    <dataValidation type="list" allowBlank="1" showInputMessage="1" showErrorMessage="1" sqref="K17:K36 AG17:AG36">
      <formula1>probabilidad</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B2:AQ2978"/>
  <sheetViews>
    <sheetView topLeftCell="M1" zoomScale="40" zoomScaleNormal="40" workbookViewId="0">
      <selection activeCell="O6" sqref="O6:S6"/>
    </sheetView>
  </sheetViews>
  <sheetFormatPr baseColWidth="10" defaultColWidth="11.42578125" defaultRowHeight="15"/>
  <cols>
    <col min="1" max="1" width="4.28515625" style="1" customWidth="1"/>
    <col min="2" max="2" width="12.85546875" style="1" customWidth="1"/>
    <col min="3" max="3" width="16" style="1" customWidth="1" collapsed="1"/>
    <col min="4" max="4" width="24.85546875" style="1" customWidth="1"/>
    <col min="5" max="5" width="58.140625" style="1" customWidth="1"/>
    <col min="6" max="6" width="58.140625" style="1" customWidth="1" collapsed="1"/>
    <col min="7" max="8" width="58.140625" style="1" customWidth="1"/>
    <col min="9" max="9" width="26.7109375" style="1" customWidth="1"/>
    <col min="10" max="10" width="26.7109375" style="1" hidden="1" customWidth="1"/>
    <col min="11" max="11" width="22.7109375" style="1" customWidth="1" collapsed="1"/>
    <col min="12" max="12" width="25.140625" style="1" hidden="1" customWidth="1"/>
    <col min="13" max="13" width="26.85546875" style="1" customWidth="1"/>
    <col min="14" max="14" width="11.42578125" style="1" hidden="1" customWidth="1"/>
    <col min="15" max="16" width="21.42578125" style="1" customWidth="1"/>
    <col min="17" max="17" width="28.85546875" style="1" customWidth="1" collapsed="1"/>
    <col min="18" max="18" width="23.140625" style="1" customWidth="1"/>
    <col min="19" max="19" width="39.7109375" style="1" customWidth="1"/>
    <col min="20" max="20" width="39.7109375" style="1" hidden="1" customWidth="1"/>
    <col min="21" max="21" width="39.7109375" style="1" customWidth="1"/>
    <col min="22" max="22" width="39.7109375" style="1" hidden="1" customWidth="1"/>
    <col min="23" max="23" width="39.7109375" style="1" customWidth="1"/>
    <col min="24" max="24" width="39.7109375" style="1" hidden="1" customWidth="1"/>
    <col min="25" max="25" width="39.7109375" style="1" customWidth="1"/>
    <col min="26" max="26" width="39.7109375" style="1" hidden="1" customWidth="1"/>
    <col min="27" max="27" width="39.7109375" style="1" customWidth="1"/>
    <col min="28" max="28" width="39.7109375" style="1" hidden="1" customWidth="1"/>
    <col min="29" max="29" width="39.7109375" style="1" customWidth="1"/>
    <col min="30" max="30" width="36.28515625" style="1" hidden="1" customWidth="1"/>
    <col min="31" max="31" width="17.28515625" style="1" customWidth="1"/>
    <col min="32" max="32" width="18.7109375" style="1" customWidth="1"/>
    <col min="33" max="33" width="25.42578125" style="1" customWidth="1"/>
    <col min="34" max="34" width="30.85546875" style="1" hidden="1" customWidth="1"/>
    <col min="35" max="35" width="23" style="1" customWidth="1"/>
    <col min="36" max="36" width="11.42578125" style="1" hidden="1" customWidth="1"/>
    <col min="37" max="37" width="17.85546875" style="1" customWidth="1"/>
    <col min="38" max="39" width="17.28515625" style="1" customWidth="1"/>
    <col min="40" max="40" width="23" style="1" customWidth="1"/>
    <col min="41" max="41" width="25.85546875" style="1" customWidth="1"/>
    <col min="42" max="42" width="23" style="1" customWidth="1"/>
    <col min="43" max="43" width="55.42578125"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2" t="s">
        <v>2</v>
      </c>
      <c r="AH3" s="462"/>
      <c r="AI3" s="462"/>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35.25" customHeight="1">
      <c r="B6" s="464" t="s">
        <v>93</v>
      </c>
      <c r="C6" s="465"/>
      <c r="D6" s="465"/>
      <c r="E6" s="466"/>
      <c r="F6" s="467" t="s">
        <v>119</v>
      </c>
      <c r="G6" s="468"/>
      <c r="H6" s="468"/>
      <c r="I6" s="468"/>
      <c r="J6" s="468"/>
      <c r="K6" s="468"/>
      <c r="L6" s="279"/>
      <c r="M6" s="465" t="s">
        <v>94</v>
      </c>
      <c r="N6" s="465"/>
      <c r="O6" s="469" t="s">
        <v>917</v>
      </c>
      <c r="P6" s="469"/>
      <c r="Q6" s="469"/>
      <c r="R6" s="469"/>
      <c r="S6" s="470"/>
    </row>
    <row r="7" spans="2:43" ht="35.25" customHeight="1">
      <c r="B7" s="471" t="s">
        <v>95</v>
      </c>
      <c r="C7" s="472"/>
      <c r="D7" s="472"/>
      <c r="E7" s="473"/>
      <c r="F7" s="474" t="s">
        <v>911</v>
      </c>
      <c r="G7" s="475"/>
      <c r="H7" s="475"/>
      <c r="I7" s="475"/>
      <c r="J7" s="475"/>
      <c r="K7" s="475"/>
      <c r="L7" s="475"/>
      <c r="M7" s="475"/>
      <c r="N7" s="475"/>
      <c r="O7" s="475"/>
      <c r="P7" s="475"/>
      <c r="Q7" s="475"/>
      <c r="R7" s="475"/>
      <c r="S7" s="280"/>
    </row>
    <row r="8" spans="2:43" ht="35.25" customHeight="1">
      <c r="B8" s="471" t="s">
        <v>96</v>
      </c>
      <c r="C8" s="472"/>
      <c r="D8" s="472"/>
      <c r="E8" s="473"/>
      <c r="F8" s="476" t="s">
        <v>912</v>
      </c>
      <c r="G8" s="477"/>
      <c r="H8" s="477"/>
      <c r="I8" s="477"/>
      <c r="J8" s="477"/>
      <c r="K8" s="477"/>
      <c r="L8" s="477"/>
      <c r="M8" s="477"/>
      <c r="N8" s="477"/>
      <c r="O8" s="477"/>
      <c r="P8" s="477"/>
      <c r="Q8" s="477"/>
      <c r="R8" s="477"/>
      <c r="S8" s="478"/>
    </row>
    <row r="9" spans="2:43" ht="159" customHeight="1" thickBot="1">
      <c r="B9" s="479" t="s">
        <v>97</v>
      </c>
      <c r="C9" s="480"/>
      <c r="D9" s="480"/>
      <c r="E9" s="481"/>
      <c r="F9" s="482" t="s">
        <v>913</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105"/>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104"/>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499"/>
      <c r="AH12" s="499"/>
      <c r="AI12" s="499"/>
      <c r="AJ12" s="499"/>
      <c r="AK12" s="499"/>
      <c r="AL12" s="501"/>
      <c r="AM12" s="498"/>
      <c r="AN12" s="497" t="s">
        <v>14</v>
      </c>
      <c r="AO12" s="497"/>
      <c r="AP12" s="497"/>
      <c r="AQ12" s="502"/>
    </row>
    <row r="13" spans="2:43" s="10" customFormat="1" ht="44.25" customHeight="1">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28" t="s">
        <v>24</v>
      </c>
      <c r="AG13" s="530" t="s">
        <v>25</v>
      </c>
      <c r="AH13" s="512"/>
      <c r="AI13" s="512"/>
      <c r="AJ13" s="512"/>
      <c r="AK13" s="512"/>
      <c r="AL13" s="512"/>
      <c r="AM13" s="507"/>
      <c r="AN13" s="531" t="s">
        <v>26</v>
      </c>
      <c r="AO13" s="532"/>
      <c r="AP13" s="533"/>
      <c r="AQ13" s="515" t="s">
        <v>27</v>
      </c>
    </row>
    <row r="14" spans="2:43" s="10" customFormat="1" ht="66"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7"/>
      <c r="AG14" s="524" t="s">
        <v>28</v>
      </c>
      <c r="AH14" s="415"/>
      <c r="AI14" s="415" t="s">
        <v>29</v>
      </c>
      <c r="AJ14" s="415"/>
      <c r="AK14" s="415" t="s">
        <v>30</v>
      </c>
      <c r="AL14" s="415"/>
      <c r="AM14" s="416"/>
      <c r="AN14" s="4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226</v>
      </c>
      <c r="R15" s="519"/>
      <c r="S15" s="415" t="s">
        <v>37</v>
      </c>
      <c r="T15" s="102"/>
      <c r="U15" s="415" t="s">
        <v>38</v>
      </c>
      <c r="V15" s="102"/>
      <c r="W15" s="415" t="s">
        <v>227</v>
      </c>
      <c r="X15" s="102"/>
      <c r="Y15" s="415" t="s">
        <v>39</v>
      </c>
      <c r="Z15" s="102"/>
      <c r="AA15" s="415" t="s">
        <v>40</v>
      </c>
      <c r="AB15" s="102"/>
      <c r="AC15" s="415" t="s">
        <v>41</v>
      </c>
      <c r="AD15" s="102"/>
      <c r="AE15" s="415" t="s">
        <v>42</v>
      </c>
      <c r="AF15" s="527"/>
      <c r="AG15" s="524"/>
      <c r="AH15" s="415"/>
      <c r="AI15" s="415"/>
      <c r="AJ15" s="415"/>
      <c r="AK15" s="415" t="s">
        <v>34</v>
      </c>
      <c r="AL15" s="415" t="s">
        <v>35</v>
      </c>
      <c r="AM15" s="416" t="s">
        <v>43</v>
      </c>
      <c r="AN15" s="525"/>
      <c r="AO15" s="526"/>
      <c r="AP15" s="527"/>
      <c r="AQ15" s="516"/>
    </row>
    <row r="16" spans="2:43" s="10" customFormat="1" ht="87.75" customHeight="1" thickBot="1">
      <c r="B16" s="495"/>
      <c r="C16" s="505"/>
      <c r="D16" s="506"/>
      <c r="E16" s="509"/>
      <c r="F16" s="16" t="s">
        <v>44</v>
      </c>
      <c r="G16" s="17" t="s">
        <v>45</v>
      </c>
      <c r="H16" s="17" t="s">
        <v>46</v>
      </c>
      <c r="I16" s="418"/>
      <c r="J16" s="14"/>
      <c r="K16" s="520"/>
      <c r="L16" s="521"/>
      <c r="M16" s="523"/>
      <c r="N16" s="521"/>
      <c r="O16" s="417"/>
      <c r="P16" s="418"/>
      <c r="Q16" s="520"/>
      <c r="R16" s="521"/>
      <c r="S16" s="417"/>
      <c r="T16" s="103"/>
      <c r="U16" s="417"/>
      <c r="V16" s="103"/>
      <c r="W16" s="417"/>
      <c r="X16" s="103"/>
      <c r="Y16" s="417"/>
      <c r="Z16" s="103"/>
      <c r="AA16" s="417"/>
      <c r="AB16" s="103"/>
      <c r="AC16" s="417"/>
      <c r="AD16" s="103"/>
      <c r="AE16" s="417"/>
      <c r="AF16" s="529"/>
      <c r="AG16" s="519"/>
      <c r="AH16" s="417"/>
      <c r="AI16" s="417"/>
      <c r="AJ16" s="417"/>
      <c r="AK16" s="417"/>
      <c r="AL16" s="417"/>
      <c r="AM16" s="418"/>
      <c r="AN16" s="525"/>
      <c r="AO16" s="526"/>
      <c r="AP16" s="527"/>
      <c r="AQ16" s="517"/>
    </row>
    <row r="17" spans="2:43" s="311" customFormat="1" ht="108">
      <c r="B17" s="306">
        <v>1</v>
      </c>
      <c r="C17" s="307" t="s">
        <v>47</v>
      </c>
      <c r="D17" s="157" t="s">
        <v>60</v>
      </c>
      <c r="E17" s="248" t="s">
        <v>526</v>
      </c>
      <c r="F17" s="158" t="s">
        <v>527</v>
      </c>
      <c r="G17" s="159" t="s">
        <v>528</v>
      </c>
      <c r="H17" s="159" t="s">
        <v>529</v>
      </c>
      <c r="I17" s="254" t="s">
        <v>51</v>
      </c>
      <c r="J17" s="243" t="str">
        <f>IF(I17="corrupción","impactoco","impacto")</f>
        <v>impacto</v>
      </c>
      <c r="K17" s="160" t="s">
        <v>65</v>
      </c>
      <c r="L17" s="162" t="str">
        <f t="shared" ref="L17:L36" si="0">IF(K17="RARO","1",IF(K17="IMPROBABLE","2",IF(K17="POSIBLE","3",IF(K17="PROBABLE","4",IF(K17="CASI CIERTA","5","")))))</f>
        <v>4</v>
      </c>
      <c r="M17" s="161" t="s">
        <v>135</v>
      </c>
      <c r="N17" s="162" t="str">
        <f>IF(M17="INSIGNIFICANTE","1",IF(M17="MENOR","2",IF(M17="MODERADO","3",IF(M17="MAYOR","4",IF(M17="CATASTRÓFICO","5","")))))</f>
        <v>1</v>
      </c>
      <c r="O17" s="163">
        <f>IF(L17="","",L17*N17)</f>
        <v>4</v>
      </c>
      <c r="P17" s="164" t="str">
        <f>IF(O17="","",IF(O17&gt;=15,"RIESGO EXTREMO",IF(O17&gt;=7,"RIESGO ALTO",IF(O17&gt;=4,"RIESGO MODERADO",IF(O17&gt;=1,"RIESGO BAJO","")))))</f>
        <v>RIESGO MODERADO</v>
      </c>
      <c r="Q17" s="434" t="s">
        <v>530</v>
      </c>
      <c r="R17" s="435"/>
      <c r="S17" s="370" t="s">
        <v>55</v>
      </c>
      <c r="T17" s="165">
        <f>IF(S17="SI",15,0)</f>
        <v>15</v>
      </c>
      <c r="U17" s="161" t="s">
        <v>55</v>
      </c>
      <c r="V17" s="165">
        <f>IF(U17="SI",5,0)</f>
        <v>5</v>
      </c>
      <c r="W17" s="161" t="s">
        <v>55</v>
      </c>
      <c r="X17" s="166">
        <f>IF(W17="SI",25,0)</f>
        <v>25</v>
      </c>
      <c r="Y17" s="161" t="s">
        <v>56</v>
      </c>
      <c r="Z17" s="165">
        <f>IF(Y17="SI",15,0)</f>
        <v>0</v>
      </c>
      <c r="AA17" s="161" t="s">
        <v>56</v>
      </c>
      <c r="AB17" s="166">
        <f>IF(AA17="SI",10,0)</f>
        <v>0</v>
      </c>
      <c r="AC17" s="161" t="s">
        <v>55</v>
      </c>
      <c r="AD17" s="165">
        <f>IF(AC17="SI",30,0)</f>
        <v>30</v>
      </c>
      <c r="AE17" s="167">
        <f>T17+V17+X17+Z17+AB17+AD17</f>
        <v>75</v>
      </c>
      <c r="AF17" s="308" t="str">
        <f>IF(AE17="","",IF(AE17="","",IF(AE17&gt;76,"2",IF(AE17&gt;=51,"1",IF(AE17&gt;=0,"0","")))))</f>
        <v>1</v>
      </c>
      <c r="AG17" s="160" t="s">
        <v>131</v>
      </c>
      <c r="AH17" s="162" t="str">
        <f t="shared" ref="AH17:AH36" si="1">IF(AG17="RARO","1",IF(AG17="IMPROBABLE","2",IF(AG17="POSIBLE","3",IF(AG17="PROBABLE","4",IF(AG17="CASI CIERTA","5","")))))</f>
        <v>3</v>
      </c>
      <c r="AI17" s="161" t="s">
        <v>135</v>
      </c>
      <c r="AJ17" s="162" t="str">
        <f>IF(AI17="INSIGNIFICANTE","1",IF(AI17="MENOR","2",IF(AI17="MODERADO","3",IF(AI17="MAYOR","4",IF(AI17="CATASTRÓFICO","5","")))))</f>
        <v>1</v>
      </c>
      <c r="AK17" s="163">
        <f t="shared" ref="AK17:AK33" si="2">IF(AH17="","",AH17*AJ17)</f>
        <v>3</v>
      </c>
      <c r="AL17" s="163" t="str">
        <f>IF(AK17="","",IF(AK17&gt;=15,"RIESGO EXTREMO",IF(AK17&gt;=7,"RIESGO ALTO",IF(AK17&gt;=4,"RIESGO MODERADO",IF(AK17&gt;=1,"RIESGO BAJO","")))))</f>
        <v>RIESGO BAJO</v>
      </c>
      <c r="AM17" s="164" t="str">
        <f>IF(AL17="","",IF(AL17="RIESGO EXTREMO","COMPARTIR O TRANSFERIR EL RIESGO",IF(AL17="RIESGO ALTO","EVITAR EL RIESGO",IF(AL17="RIESGO MODERADO","REDUCIR EL RIESGO",IF(AL17="RIESGO BAJO","ASUMIR","")))))</f>
        <v>ASUMIR</v>
      </c>
      <c r="AN17" s="322" t="s">
        <v>531</v>
      </c>
      <c r="AO17" s="169" t="s">
        <v>532</v>
      </c>
      <c r="AP17" s="324">
        <v>42735</v>
      </c>
      <c r="AQ17" s="310" t="s">
        <v>533</v>
      </c>
    </row>
    <row r="18" spans="2:43" s="311" customFormat="1" ht="72">
      <c r="B18" s="312">
        <v>2</v>
      </c>
      <c r="C18" s="313" t="s">
        <v>47</v>
      </c>
      <c r="D18" s="171" t="s">
        <v>60</v>
      </c>
      <c r="E18" s="250" t="s">
        <v>526</v>
      </c>
      <c r="F18" s="172" t="s">
        <v>534</v>
      </c>
      <c r="G18" s="173" t="s">
        <v>535</v>
      </c>
      <c r="H18" s="173" t="s">
        <v>536</v>
      </c>
      <c r="I18" s="255" t="s">
        <v>51</v>
      </c>
      <c r="J18" s="244" t="str">
        <f t="shared" ref="J18:J36" si="3">IF(I18="corrupción","impactoco","impacto")</f>
        <v>impacto</v>
      </c>
      <c r="K18" s="174" t="s">
        <v>65</v>
      </c>
      <c r="L18" s="176" t="str">
        <f t="shared" si="0"/>
        <v>4</v>
      </c>
      <c r="M18" s="175" t="s">
        <v>137</v>
      </c>
      <c r="N18" s="176" t="str">
        <f t="shared" ref="N18:N36" si="4">IF(M18="INSIGNIFICANTE","1",IF(M18="MENOR","2",IF(M18="MODERADO","3",IF(M18="MAYOR","4",IF(M18="CATASTRÓFICO","5","")))))</f>
        <v>2</v>
      </c>
      <c r="O18" s="177">
        <f t="shared" ref="O18:O33" si="5">IF(L18="","",L18*N18)</f>
        <v>8</v>
      </c>
      <c r="P18" s="178" t="str">
        <f t="shared" ref="P18:P33" si="6">IF(O18="","",IF(O18&gt;=15,"RIESGO EXTREMO",IF(O18&gt;=7,"RIESGO ALTO",IF(O18&gt;=4,"RIESGO MODERADO",IF(O18&gt;=1,"RIESGO BAJO","")))))</f>
        <v>RIESGO ALTO</v>
      </c>
      <c r="Q18" s="571" t="s">
        <v>537</v>
      </c>
      <c r="R18" s="572"/>
      <c r="S18" s="373" t="s">
        <v>55</v>
      </c>
      <c r="T18" s="179">
        <f t="shared" ref="T18:T36" si="7">IF(S18="SI",15,0)</f>
        <v>15</v>
      </c>
      <c r="U18" s="175" t="s">
        <v>55</v>
      </c>
      <c r="V18" s="179">
        <f t="shared" ref="V18:V36" si="8">IF(U18="SI",5,0)</f>
        <v>5</v>
      </c>
      <c r="W18" s="175" t="s">
        <v>55</v>
      </c>
      <c r="X18" s="180">
        <f t="shared" ref="X18:X36" si="9">IF(W18="SI",25,0)</f>
        <v>25</v>
      </c>
      <c r="Y18" s="175" t="s">
        <v>56</v>
      </c>
      <c r="Z18" s="179">
        <f t="shared" ref="Z18:Z36" si="10">IF(Y18="SI",15,0)</f>
        <v>0</v>
      </c>
      <c r="AA18" s="175" t="s">
        <v>56</v>
      </c>
      <c r="AB18" s="180">
        <f t="shared" ref="AB18:AB36" si="11">IF(AA18="SI",10,0)</f>
        <v>0</v>
      </c>
      <c r="AC18" s="175" t="s">
        <v>56</v>
      </c>
      <c r="AD18" s="179">
        <f t="shared" ref="AD18:AD36" si="12">IF(AC18="SI",30,0)</f>
        <v>0</v>
      </c>
      <c r="AE18" s="181">
        <f t="shared" ref="AE18:AE36" si="13">T18+V18+X18+Z18+AB18+AD18</f>
        <v>45</v>
      </c>
      <c r="AF18" s="325" t="str">
        <f t="shared" ref="AF18:AF36" si="14">IF(AE18="","",IF(AE18="","",IF(AE18&gt;76,"2",IF(AE18&gt;=51,"1",IF(AE18&gt;=0,"0","")))))</f>
        <v>0</v>
      </c>
      <c r="AG18" s="174" t="s">
        <v>65</v>
      </c>
      <c r="AH18" s="176" t="str">
        <f t="shared" si="1"/>
        <v>4</v>
      </c>
      <c r="AI18" s="175" t="s">
        <v>137</v>
      </c>
      <c r="AJ18" s="176" t="str">
        <f t="shared" ref="AJ18:AJ36" si="15">IF(AI18="INSIGNIFICANTE","1",IF(AI18="MENOR","2",IF(AI18="MODERADO","3",IF(AI18="MAYOR","4",IF(AI18="CATASTRÓFICO","5","")))))</f>
        <v>2</v>
      </c>
      <c r="AK18" s="177">
        <f t="shared" si="2"/>
        <v>8</v>
      </c>
      <c r="AL18" s="177" t="str">
        <f t="shared" ref="AL18:AL33" si="16">IF(AK18="","",IF(AK18&gt;=15,"RIESGO EXTREMO",IF(AK18&gt;=7,"RIESGO ALTO",IF(AK18&gt;=4,"RIESGO MODERADO",IF(AK18&gt;=1,"RIESGO BAJO","")))))</f>
        <v>RIESGO ALTO</v>
      </c>
      <c r="AM18" s="178" t="str">
        <f t="shared" ref="AM18:AM36" si="17">IF(AL18="","",IF(AL18="RIESGO EXTREMO","COMPARTIR O TRANSFERIR EL RIESGO",IF(AL18="RIESGO ALTO","EVITAR EL RIESGO",IF(AL18="RIESGO MODERADO","REDUCIR EL RIESGO",IF(AL18="RIESGO BAJO","ASUMIR","")))))</f>
        <v>EVITAR EL RIESGO</v>
      </c>
      <c r="AN18" s="326" t="s">
        <v>538</v>
      </c>
      <c r="AO18" s="366" t="s">
        <v>532</v>
      </c>
      <c r="AP18" s="371" t="s">
        <v>539</v>
      </c>
      <c r="AQ18" s="372" t="s">
        <v>533</v>
      </c>
    </row>
    <row r="19" spans="2:43" s="311" customFormat="1" ht="108">
      <c r="B19" s="312">
        <v>3</v>
      </c>
      <c r="C19" s="313" t="s">
        <v>47</v>
      </c>
      <c r="D19" s="171" t="s">
        <v>60</v>
      </c>
      <c r="E19" s="250" t="s">
        <v>540</v>
      </c>
      <c r="F19" s="185" t="s">
        <v>541</v>
      </c>
      <c r="G19" s="173" t="s">
        <v>542</v>
      </c>
      <c r="H19" s="173" t="s">
        <v>543</v>
      </c>
      <c r="I19" s="255" t="s">
        <v>87</v>
      </c>
      <c r="J19" s="244" t="str">
        <f t="shared" si="3"/>
        <v>impacto</v>
      </c>
      <c r="K19" s="174" t="s">
        <v>65</v>
      </c>
      <c r="L19" s="176" t="str">
        <f t="shared" si="0"/>
        <v>4</v>
      </c>
      <c r="M19" s="175" t="s">
        <v>53</v>
      </c>
      <c r="N19" s="176" t="str">
        <f t="shared" si="4"/>
        <v>4</v>
      </c>
      <c r="O19" s="177">
        <f t="shared" si="5"/>
        <v>16</v>
      </c>
      <c r="P19" s="178" t="str">
        <f t="shared" si="6"/>
        <v>RIESGO EXTREMO</v>
      </c>
      <c r="Q19" s="442" t="s">
        <v>377</v>
      </c>
      <c r="R19" s="443"/>
      <c r="S19" s="373" t="s">
        <v>56</v>
      </c>
      <c r="T19" s="179">
        <f t="shared" si="7"/>
        <v>0</v>
      </c>
      <c r="U19" s="175" t="s">
        <v>56</v>
      </c>
      <c r="V19" s="179">
        <f t="shared" si="8"/>
        <v>0</v>
      </c>
      <c r="W19" s="175" t="s">
        <v>56</v>
      </c>
      <c r="X19" s="180">
        <f t="shared" si="9"/>
        <v>0</v>
      </c>
      <c r="Y19" s="175" t="s">
        <v>56</v>
      </c>
      <c r="Z19" s="179">
        <f t="shared" si="10"/>
        <v>0</v>
      </c>
      <c r="AA19" s="175" t="s">
        <v>56</v>
      </c>
      <c r="AB19" s="180">
        <f t="shared" si="11"/>
        <v>0</v>
      </c>
      <c r="AC19" s="175" t="s">
        <v>56</v>
      </c>
      <c r="AD19" s="179">
        <f t="shared" si="12"/>
        <v>0</v>
      </c>
      <c r="AE19" s="181">
        <f t="shared" si="13"/>
        <v>0</v>
      </c>
      <c r="AF19" s="325" t="str">
        <f t="shared" si="14"/>
        <v>0</v>
      </c>
      <c r="AG19" s="174" t="s">
        <v>65</v>
      </c>
      <c r="AH19" s="176" t="str">
        <f t="shared" si="1"/>
        <v>4</v>
      </c>
      <c r="AI19" s="175" t="s">
        <v>53</v>
      </c>
      <c r="AJ19" s="176" t="str">
        <f t="shared" si="15"/>
        <v>4</v>
      </c>
      <c r="AK19" s="177">
        <f t="shared" si="2"/>
        <v>16</v>
      </c>
      <c r="AL19" s="177" t="str">
        <f t="shared" si="16"/>
        <v>RIESGO EXTREMO</v>
      </c>
      <c r="AM19" s="178" t="str">
        <f t="shared" si="17"/>
        <v>COMPARTIR O TRANSFERIR EL RIESGO</v>
      </c>
      <c r="AN19" s="326" t="s">
        <v>544</v>
      </c>
      <c r="AO19" s="366" t="s">
        <v>532</v>
      </c>
      <c r="AP19" s="371">
        <v>42705</v>
      </c>
      <c r="AQ19" s="372" t="s">
        <v>545</v>
      </c>
    </row>
    <row r="20" spans="2:43" s="311" customFormat="1" ht="90">
      <c r="B20" s="312">
        <v>4</v>
      </c>
      <c r="C20" s="313" t="s">
        <v>47</v>
      </c>
      <c r="D20" s="171" t="s">
        <v>60</v>
      </c>
      <c r="E20" s="250" t="s">
        <v>61</v>
      </c>
      <c r="F20" s="172" t="s">
        <v>546</v>
      </c>
      <c r="G20" s="173" t="s">
        <v>547</v>
      </c>
      <c r="H20" s="173" t="s">
        <v>548</v>
      </c>
      <c r="I20" s="255" t="s">
        <v>51</v>
      </c>
      <c r="J20" s="244" t="str">
        <f t="shared" si="3"/>
        <v>impacto</v>
      </c>
      <c r="K20" s="174" t="s">
        <v>65</v>
      </c>
      <c r="L20" s="176" t="str">
        <f t="shared" si="0"/>
        <v>4</v>
      </c>
      <c r="M20" s="175" t="s">
        <v>53</v>
      </c>
      <c r="N20" s="176" t="str">
        <f t="shared" si="4"/>
        <v>4</v>
      </c>
      <c r="O20" s="177">
        <f t="shared" si="5"/>
        <v>16</v>
      </c>
      <c r="P20" s="178" t="str">
        <f t="shared" si="6"/>
        <v>RIESGO EXTREMO</v>
      </c>
      <c r="Q20" s="442" t="s">
        <v>549</v>
      </c>
      <c r="R20" s="443"/>
      <c r="S20" s="373" t="s">
        <v>55</v>
      </c>
      <c r="T20" s="179">
        <f t="shared" si="7"/>
        <v>15</v>
      </c>
      <c r="U20" s="175" t="s">
        <v>55</v>
      </c>
      <c r="V20" s="179">
        <f t="shared" si="8"/>
        <v>5</v>
      </c>
      <c r="W20" s="175" t="s">
        <v>55</v>
      </c>
      <c r="X20" s="180">
        <f t="shared" si="9"/>
        <v>25</v>
      </c>
      <c r="Y20" s="175" t="s">
        <v>56</v>
      </c>
      <c r="Z20" s="179">
        <f t="shared" si="10"/>
        <v>0</v>
      </c>
      <c r="AA20" s="175" t="s">
        <v>56</v>
      </c>
      <c r="AB20" s="180">
        <f t="shared" si="11"/>
        <v>0</v>
      </c>
      <c r="AC20" s="175" t="s">
        <v>56</v>
      </c>
      <c r="AD20" s="179">
        <f t="shared" si="12"/>
        <v>0</v>
      </c>
      <c r="AE20" s="181">
        <f t="shared" si="13"/>
        <v>45</v>
      </c>
      <c r="AF20" s="325" t="str">
        <f t="shared" si="14"/>
        <v>0</v>
      </c>
      <c r="AG20" s="174" t="s">
        <v>65</v>
      </c>
      <c r="AH20" s="176" t="str">
        <f t="shared" si="1"/>
        <v>4</v>
      </c>
      <c r="AI20" s="175" t="s">
        <v>53</v>
      </c>
      <c r="AJ20" s="176" t="str">
        <f t="shared" si="15"/>
        <v>4</v>
      </c>
      <c r="AK20" s="177">
        <f t="shared" si="2"/>
        <v>16</v>
      </c>
      <c r="AL20" s="177" t="str">
        <f t="shared" si="16"/>
        <v>RIESGO EXTREMO</v>
      </c>
      <c r="AM20" s="178" t="str">
        <f t="shared" si="17"/>
        <v>COMPARTIR O TRANSFERIR EL RIESGO</v>
      </c>
      <c r="AN20" s="326" t="s">
        <v>550</v>
      </c>
      <c r="AO20" s="366" t="s">
        <v>532</v>
      </c>
      <c r="AP20" s="371">
        <v>42707</v>
      </c>
      <c r="AQ20" s="374" t="s">
        <v>551</v>
      </c>
    </row>
    <row r="21" spans="2:43" s="311" customFormat="1" ht="54">
      <c r="B21" s="312">
        <v>5</v>
      </c>
      <c r="C21" s="313" t="s">
        <v>47</v>
      </c>
      <c r="D21" s="171" t="s">
        <v>118</v>
      </c>
      <c r="E21" s="250" t="s">
        <v>198</v>
      </c>
      <c r="F21" s="172" t="s">
        <v>552</v>
      </c>
      <c r="G21" s="173" t="s">
        <v>553</v>
      </c>
      <c r="H21" s="173" t="s">
        <v>554</v>
      </c>
      <c r="I21" s="255" t="s">
        <v>81</v>
      </c>
      <c r="J21" s="244" t="str">
        <f t="shared" si="3"/>
        <v>impactoco</v>
      </c>
      <c r="K21" s="174" t="s">
        <v>74</v>
      </c>
      <c r="L21" s="176" t="str">
        <f t="shared" si="0"/>
        <v>1</v>
      </c>
      <c r="M21" s="175" t="s">
        <v>53</v>
      </c>
      <c r="N21" s="176" t="str">
        <f t="shared" si="4"/>
        <v>4</v>
      </c>
      <c r="O21" s="177">
        <f t="shared" si="5"/>
        <v>4</v>
      </c>
      <c r="P21" s="178" t="str">
        <f t="shared" si="6"/>
        <v>RIESGO MODERADO</v>
      </c>
      <c r="Q21" s="436" t="s">
        <v>555</v>
      </c>
      <c r="R21" s="437"/>
      <c r="S21" s="373" t="s">
        <v>55</v>
      </c>
      <c r="T21" s="179">
        <f t="shared" si="7"/>
        <v>15</v>
      </c>
      <c r="U21" s="175" t="s">
        <v>55</v>
      </c>
      <c r="V21" s="179">
        <f t="shared" si="8"/>
        <v>5</v>
      </c>
      <c r="W21" s="175" t="s">
        <v>55</v>
      </c>
      <c r="X21" s="180">
        <f t="shared" si="9"/>
        <v>25</v>
      </c>
      <c r="Y21" s="175" t="s">
        <v>55</v>
      </c>
      <c r="Z21" s="179">
        <f t="shared" si="10"/>
        <v>15</v>
      </c>
      <c r="AA21" s="175" t="s">
        <v>55</v>
      </c>
      <c r="AB21" s="180">
        <f t="shared" si="11"/>
        <v>10</v>
      </c>
      <c r="AC21" s="175" t="s">
        <v>55</v>
      </c>
      <c r="AD21" s="179">
        <f t="shared" si="12"/>
        <v>30</v>
      </c>
      <c r="AE21" s="181">
        <f t="shared" si="13"/>
        <v>100</v>
      </c>
      <c r="AF21" s="325" t="str">
        <f t="shared" si="14"/>
        <v>2</v>
      </c>
      <c r="AG21" s="174" t="s">
        <v>74</v>
      </c>
      <c r="AH21" s="176" t="str">
        <f t="shared" si="1"/>
        <v>1</v>
      </c>
      <c r="AI21" s="175" t="s">
        <v>137</v>
      </c>
      <c r="AJ21" s="176" t="str">
        <f t="shared" si="15"/>
        <v>2</v>
      </c>
      <c r="AK21" s="177">
        <f t="shared" si="2"/>
        <v>2</v>
      </c>
      <c r="AL21" s="177" t="str">
        <f t="shared" si="16"/>
        <v>RIESGO BAJO</v>
      </c>
      <c r="AM21" s="178" t="str">
        <f t="shared" si="17"/>
        <v>ASUMIR</v>
      </c>
      <c r="AN21" s="326" t="s">
        <v>556</v>
      </c>
      <c r="AO21" s="366" t="s">
        <v>532</v>
      </c>
      <c r="AP21" s="371">
        <v>42705</v>
      </c>
      <c r="AQ21" s="360" t="s">
        <v>557</v>
      </c>
    </row>
    <row r="22" spans="2:43" s="311" customFormat="1" ht="126">
      <c r="B22" s="312">
        <v>6</v>
      </c>
      <c r="C22" s="313" t="s">
        <v>47</v>
      </c>
      <c r="D22" s="171" t="s">
        <v>118</v>
      </c>
      <c r="E22" s="250" t="s">
        <v>198</v>
      </c>
      <c r="F22" s="172" t="s">
        <v>558</v>
      </c>
      <c r="G22" s="173" t="s">
        <v>559</v>
      </c>
      <c r="H22" s="173" t="s">
        <v>554</v>
      </c>
      <c r="I22" s="255" t="s">
        <v>81</v>
      </c>
      <c r="J22" s="244" t="str">
        <f t="shared" si="3"/>
        <v>impactoco</v>
      </c>
      <c r="K22" s="174" t="s">
        <v>73</v>
      </c>
      <c r="L22" s="176" t="str">
        <f t="shared" si="0"/>
        <v>2</v>
      </c>
      <c r="M22" s="175" t="s">
        <v>53</v>
      </c>
      <c r="N22" s="176" t="str">
        <f t="shared" si="4"/>
        <v>4</v>
      </c>
      <c r="O22" s="177">
        <f t="shared" si="5"/>
        <v>8</v>
      </c>
      <c r="P22" s="178" t="str">
        <f t="shared" si="6"/>
        <v>RIESGO ALTO</v>
      </c>
      <c r="Q22" s="571" t="s">
        <v>560</v>
      </c>
      <c r="R22" s="572"/>
      <c r="S22" s="373" t="s">
        <v>55</v>
      </c>
      <c r="T22" s="179">
        <f t="shared" si="7"/>
        <v>15</v>
      </c>
      <c r="U22" s="175" t="s">
        <v>55</v>
      </c>
      <c r="V22" s="179">
        <f t="shared" si="8"/>
        <v>5</v>
      </c>
      <c r="W22" s="175" t="s">
        <v>55</v>
      </c>
      <c r="X22" s="180">
        <f t="shared" si="9"/>
        <v>25</v>
      </c>
      <c r="Y22" s="175" t="s">
        <v>55</v>
      </c>
      <c r="Z22" s="179">
        <f t="shared" si="10"/>
        <v>15</v>
      </c>
      <c r="AA22" s="175" t="s">
        <v>55</v>
      </c>
      <c r="AB22" s="180">
        <f t="shared" si="11"/>
        <v>10</v>
      </c>
      <c r="AC22" s="175" t="s">
        <v>55</v>
      </c>
      <c r="AD22" s="179">
        <f t="shared" si="12"/>
        <v>30</v>
      </c>
      <c r="AE22" s="181">
        <f t="shared" si="13"/>
        <v>100</v>
      </c>
      <c r="AF22" s="325" t="str">
        <f t="shared" si="14"/>
        <v>2</v>
      </c>
      <c r="AG22" s="174" t="s">
        <v>74</v>
      </c>
      <c r="AH22" s="176" t="str">
        <f t="shared" si="1"/>
        <v>1</v>
      </c>
      <c r="AI22" s="175" t="s">
        <v>137</v>
      </c>
      <c r="AJ22" s="176" t="str">
        <f t="shared" si="15"/>
        <v>2</v>
      </c>
      <c r="AK22" s="177">
        <f t="shared" si="2"/>
        <v>2</v>
      </c>
      <c r="AL22" s="177" t="str">
        <f t="shared" si="16"/>
        <v>RIESGO BAJO</v>
      </c>
      <c r="AM22" s="178" t="str">
        <f t="shared" si="17"/>
        <v>ASUMIR</v>
      </c>
      <c r="AN22" s="326" t="s">
        <v>561</v>
      </c>
      <c r="AO22" s="366" t="s">
        <v>532</v>
      </c>
      <c r="AP22" s="371">
        <v>42705</v>
      </c>
      <c r="AQ22" s="360" t="s">
        <v>562</v>
      </c>
    </row>
    <row r="23" spans="2:43" s="19" customFormat="1" ht="36.75" customHeight="1">
      <c r="B23" s="41">
        <v>7</v>
      </c>
      <c r="C23" s="42"/>
      <c r="D23" s="43"/>
      <c r="E23" s="44"/>
      <c r="F23" s="45"/>
      <c r="G23" s="62"/>
      <c r="H23" s="62"/>
      <c r="I23" s="46"/>
      <c r="J23" s="47" t="str">
        <f t="shared" si="3"/>
        <v>impacto</v>
      </c>
      <c r="K23" s="48"/>
      <c r="L23" s="49" t="str">
        <f t="shared" si="0"/>
        <v/>
      </c>
      <c r="M23" s="50"/>
      <c r="N23" s="49" t="str">
        <f t="shared" si="4"/>
        <v/>
      </c>
      <c r="O23" s="51" t="str">
        <f t="shared" si="5"/>
        <v/>
      </c>
      <c r="P23" s="52" t="str">
        <f t="shared" si="6"/>
        <v/>
      </c>
      <c r="Q23" s="537"/>
      <c r="R23" s="538"/>
      <c r="S23" s="281"/>
      <c r="T23" s="53">
        <f t="shared" si="7"/>
        <v>0</v>
      </c>
      <c r="U23" s="50"/>
      <c r="V23" s="53">
        <f t="shared" si="8"/>
        <v>0</v>
      </c>
      <c r="W23" s="50"/>
      <c r="X23" s="54">
        <f t="shared" si="9"/>
        <v>0</v>
      </c>
      <c r="Y23" s="50"/>
      <c r="Z23" s="53">
        <f t="shared" si="10"/>
        <v>0</v>
      </c>
      <c r="AA23" s="50"/>
      <c r="AB23" s="54">
        <f t="shared" si="11"/>
        <v>0</v>
      </c>
      <c r="AC23" s="50"/>
      <c r="AD23" s="53">
        <f t="shared" si="12"/>
        <v>0</v>
      </c>
      <c r="AE23" s="55">
        <f t="shared" si="13"/>
        <v>0</v>
      </c>
      <c r="AF23" s="300" t="str">
        <f t="shared" si="14"/>
        <v>0</v>
      </c>
      <c r="AG23" s="48"/>
      <c r="AH23" s="49" t="str">
        <f t="shared" si="1"/>
        <v/>
      </c>
      <c r="AI23" s="50"/>
      <c r="AJ23" s="49" t="str">
        <f t="shared" si="15"/>
        <v/>
      </c>
      <c r="AK23" s="51" t="str">
        <f t="shared" si="2"/>
        <v/>
      </c>
      <c r="AL23" s="51" t="str">
        <f t="shared" si="16"/>
        <v/>
      </c>
      <c r="AM23" s="52" t="str">
        <f t="shared" si="17"/>
        <v/>
      </c>
      <c r="AN23" s="304"/>
      <c r="AO23" s="51"/>
      <c r="AP23" s="64"/>
      <c r="AQ23" s="69"/>
    </row>
    <row r="24" spans="2:43" s="19" customFormat="1" ht="36.75" customHeight="1">
      <c r="B24" s="41">
        <v>8</v>
      </c>
      <c r="C24" s="42"/>
      <c r="D24" s="43"/>
      <c r="E24" s="44"/>
      <c r="F24" s="45"/>
      <c r="G24" s="62"/>
      <c r="H24" s="62"/>
      <c r="I24" s="46"/>
      <c r="J24" s="47" t="str">
        <f t="shared" si="3"/>
        <v>impacto</v>
      </c>
      <c r="K24" s="48"/>
      <c r="L24" s="49" t="str">
        <f t="shared" si="0"/>
        <v/>
      </c>
      <c r="M24" s="50"/>
      <c r="N24" s="49" t="str">
        <f t="shared" si="4"/>
        <v/>
      </c>
      <c r="O24" s="51" t="str">
        <f t="shared" si="5"/>
        <v/>
      </c>
      <c r="P24" s="52" t="str">
        <f t="shared" si="6"/>
        <v/>
      </c>
      <c r="Q24" s="537"/>
      <c r="R24" s="538"/>
      <c r="S24" s="281"/>
      <c r="T24" s="53">
        <f t="shared" si="7"/>
        <v>0</v>
      </c>
      <c r="U24" s="50"/>
      <c r="V24" s="53">
        <f t="shared" si="8"/>
        <v>0</v>
      </c>
      <c r="W24" s="50"/>
      <c r="X24" s="54">
        <f t="shared" si="9"/>
        <v>0</v>
      </c>
      <c r="Y24" s="50"/>
      <c r="Z24" s="53">
        <f t="shared" si="10"/>
        <v>0</v>
      </c>
      <c r="AA24" s="50"/>
      <c r="AB24" s="54">
        <f t="shared" si="11"/>
        <v>0</v>
      </c>
      <c r="AC24" s="50"/>
      <c r="AD24" s="53">
        <f t="shared" si="12"/>
        <v>0</v>
      </c>
      <c r="AE24" s="55">
        <f t="shared" si="13"/>
        <v>0</v>
      </c>
      <c r="AF24" s="300" t="str">
        <f t="shared" si="14"/>
        <v>0</v>
      </c>
      <c r="AG24" s="48"/>
      <c r="AH24" s="49" t="str">
        <f t="shared" si="1"/>
        <v/>
      </c>
      <c r="AI24" s="50"/>
      <c r="AJ24" s="49" t="str">
        <f t="shared" si="15"/>
        <v/>
      </c>
      <c r="AK24" s="51" t="str">
        <f t="shared" si="2"/>
        <v/>
      </c>
      <c r="AL24" s="51" t="str">
        <f t="shared" si="16"/>
        <v/>
      </c>
      <c r="AM24" s="52" t="str">
        <f t="shared" si="17"/>
        <v/>
      </c>
      <c r="AN24" s="304"/>
      <c r="AO24" s="51"/>
      <c r="AP24" s="64"/>
      <c r="AQ24" s="69"/>
    </row>
    <row r="25" spans="2:43" s="19" customFormat="1" ht="36.75" customHeight="1">
      <c r="B25" s="41">
        <v>9</v>
      </c>
      <c r="C25" s="42"/>
      <c r="D25" s="43"/>
      <c r="E25" s="44"/>
      <c r="F25" s="45"/>
      <c r="G25" s="62"/>
      <c r="H25" s="62"/>
      <c r="I25" s="46"/>
      <c r="J25" s="47" t="str">
        <f t="shared" si="3"/>
        <v>impacto</v>
      </c>
      <c r="K25" s="48"/>
      <c r="L25" s="49" t="str">
        <f t="shared" si="0"/>
        <v/>
      </c>
      <c r="M25" s="50"/>
      <c r="N25" s="49" t="str">
        <f t="shared" si="4"/>
        <v/>
      </c>
      <c r="O25" s="51" t="str">
        <f t="shared" si="5"/>
        <v/>
      </c>
      <c r="P25" s="52" t="str">
        <f t="shared" si="6"/>
        <v/>
      </c>
      <c r="Q25" s="573"/>
      <c r="R25" s="538"/>
      <c r="S25" s="50"/>
      <c r="T25" s="53">
        <f t="shared" si="7"/>
        <v>0</v>
      </c>
      <c r="U25" s="50"/>
      <c r="V25" s="53">
        <f t="shared" si="8"/>
        <v>0</v>
      </c>
      <c r="W25" s="50"/>
      <c r="X25" s="54">
        <f t="shared" si="9"/>
        <v>0</v>
      </c>
      <c r="Y25" s="50"/>
      <c r="Z25" s="53">
        <f t="shared" si="10"/>
        <v>0</v>
      </c>
      <c r="AA25" s="50"/>
      <c r="AB25" s="54">
        <f t="shared" si="11"/>
        <v>0</v>
      </c>
      <c r="AC25" s="50"/>
      <c r="AD25" s="53">
        <f t="shared" si="12"/>
        <v>0</v>
      </c>
      <c r="AE25" s="55">
        <f t="shared" si="13"/>
        <v>0</v>
      </c>
      <c r="AF25" s="300" t="str">
        <f t="shared" si="14"/>
        <v>0</v>
      </c>
      <c r="AG25" s="48"/>
      <c r="AH25" s="49" t="str">
        <f t="shared" si="1"/>
        <v/>
      </c>
      <c r="AI25" s="50"/>
      <c r="AJ25" s="49" t="str">
        <f t="shared" si="15"/>
        <v/>
      </c>
      <c r="AK25" s="51" t="str">
        <f t="shared" si="2"/>
        <v/>
      </c>
      <c r="AL25" s="51" t="str">
        <f t="shared" si="16"/>
        <v/>
      </c>
      <c r="AM25" s="52" t="str">
        <f t="shared" si="17"/>
        <v/>
      </c>
      <c r="AN25" s="304"/>
      <c r="AO25" s="51"/>
      <c r="AP25" s="64"/>
      <c r="AQ25" s="69"/>
    </row>
    <row r="26" spans="2:43" s="19" customFormat="1" ht="36.75" customHeight="1">
      <c r="B26" s="41">
        <v>10</v>
      </c>
      <c r="C26" s="42"/>
      <c r="D26" s="43"/>
      <c r="E26" s="44"/>
      <c r="F26" s="45"/>
      <c r="G26" s="62"/>
      <c r="H26" s="62"/>
      <c r="I26" s="46"/>
      <c r="J26" s="47" t="str">
        <f t="shared" si="3"/>
        <v>impacto</v>
      </c>
      <c r="K26" s="48"/>
      <c r="L26" s="49" t="str">
        <f t="shared" si="0"/>
        <v/>
      </c>
      <c r="M26" s="50"/>
      <c r="N26" s="49" t="str">
        <f t="shared" si="4"/>
        <v/>
      </c>
      <c r="O26" s="51"/>
      <c r="P26" s="52"/>
      <c r="Q26" s="573"/>
      <c r="R26" s="538"/>
      <c r="S26" s="50"/>
      <c r="T26" s="53">
        <f t="shared" si="7"/>
        <v>0</v>
      </c>
      <c r="U26" s="50"/>
      <c r="V26" s="53">
        <f t="shared" si="8"/>
        <v>0</v>
      </c>
      <c r="W26" s="50"/>
      <c r="X26" s="54">
        <f t="shared" si="9"/>
        <v>0</v>
      </c>
      <c r="Y26" s="50"/>
      <c r="Z26" s="53">
        <f t="shared" si="10"/>
        <v>0</v>
      </c>
      <c r="AA26" s="50"/>
      <c r="AB26" s="54">
        <f t="shared" si="11"/>
        <v>0</v>
      </c>
      <c r="AC26" s="50"/>
      <c r="AD26" s="53">
        <f t="shared" si="12"/>
        <v>0</v>
      </c>
      <c r="AE26" s="55">
        <f t="shared" si="13"/>
        <v>0</v>
      </c>
      <c r="AF26" s="300" t="str">
        <f t="shared" si="14"/>
        <v>0</v>
      </c>
      <c r="AG26" s="48"/>
      <c r="AH26" s="49" t="str">
        <f t="shared" si="1"/>
        <v/>
      </c>
      <c r="AI26" s="50"/>
      <c r="AJ26" s="49" t="str">
        <f t="shared" si="15"/>
        <v/>
      </c>
      <c r="AK26" s="51"/>
      <c r="AL26" s="51"/>
      <c r="AM26" s="52" t="str">
        <f t="shared" si="17"/>
        <v/>
      </c>
      <c r="AN26" s="304"/>
      <c r="AO26" s="51"/>
      <c r="AP26" s="64"/>
      <c r="AQ26" s="69"/>
    </row>
    <row r="27" spans="2:43" s="19" customFormat="1" ht="36.75" customHeight="1">
      <c r="B27" s="41">
        <v>11</v>
      </c>
      <c r="C27" s="42"/>
      <c r="D27" s="43"/>
      <c r="E27" s="44"/>
      <c r="F27" s="45"/>
      <c r="G27" s="62"/>
      <c r="H27" s="62"/>
      <c r="I27" s="46"/>
      <c r="J27" s="47" t="str">
        <f t="shared" si="3"/>
        <v>impacto</v>
      </c>
      <c r="K27" s="48"/>
      <c r="L27" s="49" t="str">
        <f t="shared" si="0"/>
        <v/>
      </c>
      <c r="M27" s="50"/>
      <c r="N27" s="49" t="str">
        <f t="shared" si="4"/>
        <v/>
      </c>
      <c r="O27" s="51"/>
      <c r="P27" s="52"/>
      <c r="Q27" s="573"/>
      <c r="R27" s="538"/>
      <c r="S27" s="50"/>
      <c r="T27" s="53">
        <f t="shared" si="7"/>
        <v>0</v>
      </c>
      <c r="U27" s="50"/>
      <c r="V27" s="53">
        <f t="shared" si="8"/>
        <v>0</v>
      </c>
      <c r="W27" s="50"/>
      <c r="X27" s="54">
        <f t="shared" si="9"/>
        <v>0</v>
      </c>
      <c r="Y27" s="50"/>
      <c r="Z27" s="53">
        <f t="shared" si="10"/>
        <v>0</v>
      </c>
      <c r="AA27" s="50"/>
      <c r="AB27" s="54">
        <f t="shared" si="11"/>
        <v>0</v>
      </c>
      <c r="AC27" s="50"/>
      <c r="AD27" s="53">
        <f t="shared" si="12"/>
        <v>0</v>
      </c>
      <c r="AE27" s="55">
        <f t="shared" si="13"/>
        <v>0</v>
      </c>
      <c r="AF27" s="300" t="str">
        <f t="shared" si="14"/>
        <v>0</v>
      </c>
      <c r="AG27" s="48"/>
      <c r="AH27" s="49" t="str">
        <f t="shared" si="1"/>
        <v/>
      </c>
      <c r="AI27" s="50"/>
      <c r="AJ27" s="49" t="str">
        <f t="shared" si="15"/>
        <v/>
      </c>
      <c r="AK27" s="51"/>
      <c r="AL27" s="51"/>
      <c r="AM27" s="52" t="str">
        <f t="shared" si="17"/>
        <v/>
      </c>
      <c r="AN27" s="304"/>
      <c r="AO27" s="51"/>
      <c r="AP27" s="64"/>
      <c r="AQ27" s="69"/>
    </row>
    <row r="28" spans="2:43" s="19" customFormat="1" ht="36.75" customHeight="1">
      <c r="B28" s="41">
        <v>12</v>
      </c>
      <c r="C28" s="42"/>
      <c r="D28" s="43"/>
      <c r="E28" s="44"/>
      <c r="F28" s="45"/>
      <c r="G28" s="62"/>
      <c r="H28" s="62"/>
      <c r="I28" s="46"/>
      <c r="J28" s="47" t="str">
        <f t="shared" si="3"/>
        <v>impacto</v>
      </c>
      <c r="K28" s="48"/>
      <c r="L28" s="49" t="str">
        <f t="shared" si="0"/>
        <v/>
      </c>
      <c r="M28" s="50"/>
      <c r="N28" s="49" t="str">
        <f t="shared" si="4"/>
        <v/>
      </c>
      <c r="O28" s="51" t="str">
        <f>IF(L28="","",L28*N28)</f>
        <v/>
      </c>
      <c r="P28" s="52" t="str">
        <f>IF(O28="","",IF(O28&gt;=15,"RIESGO EXTREMO",IF(O28&gt;=7,"RIESGO ALTO",IF(O28&gt;=4,"RIESGO MODERADO",IF(O28&gt;=1,"RIESGO BAJO","")))))</f>
        <v/>
      </c>
      <c r="Q28" s="573"/>
      <c r="R28" s="538"/>
      <c r="S28" s="50"/>
      <c r="T28" s="53">
        <f t="shared" si="7"/>
        <v>0</v>
      </c>
      <c r="U28" s="50"/>
      <c r="V28" s="53">
        <f t="shared" si="8"/>
        <v>0</v>
      </c>
      <c r="W28" s="50"/>
      <c r="X28" s="54">
        <f t="shared" si="9"/>
        <v>0</v>
      </c>
      <c r="Y28" s="50"/>
      <c r="Z28" s="53">
        <f t="shared" si="10"/>
        <v>0</v>
      </c>
      <c r="AA28" s="50"/>
      <c r="AB28" s="54">
        <f t="shared" si="11"/>
        <v>0</v>
      </c>
      <c r="AC28" s="50"/>
      <c r="AD28" s="53">
        <f t="shared" si="12"/>
        <v>0</v>
      </c>
      <c r="AE28" s="55">
        <f t="shared" si="13"/>
        <v>0</v>
      </c>
      <c r="AF28" s="300" t="str">
        <f t="shared" si="14"/>
        <v>0</v>
      </c>
      <c r="AG28" s="48"/>
      <c r="AH28" s="49" t="str">
        <f t="shared" si="1"/>
        <v/>
      </c>
      <c r="AI28" s="50"/>
      <c r="AJ28" s="49" t="str">
        <f t="shared" si="15"/>
        <v/>
      </c>
      <c r="AK28" s="51" t="str">
        <f>IF(AH28="","",AH28*AJ28)</f>
        <v/>
      </c>
      <c r="AL28" s="51" t="str">
        <f>IF(AK28="","",IF(AK28&gt;=15,"RIESGO EXTREMO",IF(AK28&gt;=7,"RIESGO ALTO",IF(AK28&gt;=4,"RIESGO MODERADO",IF(AK28&gt;=1,"RIESGO BAJO","")))))</f>
        <v/>
      </c>
      <c r="AM28" s="52" t="str">
        <f t="shared" si="17"/>
        <v/>
      </c>
      <c r="AN28" s="304"/>
      <c r="AO28" s="51"/>
      <c r="AP28" s="64"/>
      <c r="AQ28" s="69"/>
    </row>
    <row r="29" spans="2:43" s="19" customFormat="1" ht="36.75" customHeight="1">
      <c r="B29" s="41">
        <v>13</v>
      </c>
      <c r="C29" s="42"/>
      <c r="D29" s="43"/>
      <c r="E29" s="44"/>
      <c r="F29" s="45"/>
      <c r="G29" s="62"/>
      <c r="H29" s="62"/>
      <c r="I29" s="46"/>
      <c r="J29" s="47" t="str">
        <f t="shared" si="3"/>
        <v>impacto</v>
      </c>
      <c r="K29" s="48"/>
      <c r="L29" s="49" t="str">
        <f t="shared" si="0"/>
        <v/>
      </c>
      <c r="M29" s="50"/>
      <c r="N29" s="49" t="str">
        <f t="shared" si="4"/>
        <v/>
      </c>
      <c r="O29" s="51" t="str">
        <f>IF(L29="","",L29*N29)</f>
        <v/>
      </c>
      <c r="P29" s="52" t="str">
        <f>IF(O29="","",IF(O29&gt;=15,"RIESGO EXTREMO",IF(O29&gt;=7,"RIESGO ALTO",IF(O29&gt;=4,"RIESGO MODERADO",IF(O29&gt;=1,"RIESGO BAJO","")))))</f>
        <v/>
      </c>
      <c r="Q29" s="573"/>
      <c r="R29" s="538"/>
      <c r="S29" s="50"/>
      <c r="T29" s="53">
        <f t="shared" si="7"/>
        <v>0</v>
      </c>
      <c r="U29" s="50"/>
      <c r="V29" s="53">
        <f t="shared" si="8"/>
        <v>0</v>
      </c>
      <c r="W29" s="50"/>
      <c r="X29" s="54">
        <f t="shared" si="9"/>
        <v>0</v>
      </c>
      <c r="Y29" s="50"/>
      <c r="Z29" s="53">
        <f t="shared" si="10"/>
        <v>0</v>
      </c>
      <c r="AA29" s="50"/>
      <c r="AB29" s="54">
        <f t="shared" si="11"/>
        <v>0</v>
      </c>
      <c r="AC29" s="50"/>
      <c r="AD29" s="53">
        <f t="shared" si="12"/>
        <v>0</v>
      </c>
      <c r="AE29" s="55">
        <f t="shared" si="13"/>
        <v>0</v>
      </c>
      <c r="AF29" s="300" t="str">
        <f t="shared" si="14"/>
        <v>0</v>
      </c>
      <c r="AG29" s="48"/>
      <c r="AH29" s="49" t="str">
        <f t="shared" si="1"/>
        <v/>
      </c>
      <c r="AI29" s="50"/>
      <c r="AJ29" s="49" t="str">
        <f t="shared" si="15"/>
        <v/>
      </c>
      <c r="AK29" s="51" t="str">
        <f>IF(AH29="","",AH29*AJ29)</f>
        <v/>
      </c>
      <c r="AL29" s="51" t="str">
        <f>IF(AK29="","",IF(AK29&gt;=15,"RIESGO EXTREMO",IF(AK29&gt;=7,"RIESGO ALTO",IF(AK29&gt;=4,"RIESGO MODERADO",IF(AK29&gt;=1,"RIESGO BAJO","")))))</f>
        <v/>
      </c>
      <c r="AM29" s="52" t="str">
        <f t="shared" si="17"/>
        <v/>
      </c>
      <c r="AN29" s="304"/>
      <c r="AO29" s="51"/>
      <c r="AP29" s="64"/>
      <c r="AQ29" s="69"/>
    </row>
    <row r="30" spans="2:43" s="19" customFormat="1" ht="36.75" customHeight="1">
      <c r="B30" s="41">
        <v>14</v>
      </c>
      <c r="C30" s="42"/>
      <c r="D30" s="43"/>
      <c r="E30" s="44"/>
      <c r="F30" s="45"/>
      <c r="G30" s="62"/>
      <c r="H30" s="62"/>
      <c r="I30" s="46"/>
      <c r="J30" s="47" t="str">
        <f t="shared" si="3"/>
        <v>impacto</v>
      </c>
      <c r="K30" s="48"/>
      <c r="L30" s="49" t="str">
        <f t="shared" si="0"/>
        <v/>
      </c>
      <c r="M30" s="50"/>
      <c r="N30" s="49" t="str">
        <f t="shared" si="4"/>
        <v/>
      </c>
      <c r="O30" s="51"/>
      <c r="P30" s="52"/>
      <c r="Q30" s="573"/>
      <c r="R30" s="538"/>
      <c r="S30" s="50"/>
      <c r="T30" s="53">
        <f t="shared" si="7"/>
        <v>0</v>
      </c>
      <c r="U30" s="50"/>
      <c r="V30" s="53">
        <f t="shared" si="8"/>
        <v>0</v>
      </c>
      <c r="W30" s="50"/>
      <c r="X30" s="54">
        <f t="shared" si="9"/>
        <v>0</v>
      </c>
      <c r="Y30" s="50"/>
      <c r="Z30" s="53">
        <f t="shared" si="10"/>
        <v>0</v>
      </c>
      <c r="AA30" s="50"/>
      <c r="AB30" s="54">
        <f t="shared" si="11"/>
        <v>0</v>
      </c>
      <c r="AC30" s="50"/>
      <c r="AD30" s="53">
        <f t="shared" si="12"/>
        <v>0</v>
      </c>
      <c r="AE30" s="55">
        <f t="shared" si="13"/>
        <v>0</v>
      </c>
      <c r="AF30" s="300" t="str">
        <f t="shared" si="14"/>
        <v>0</v>
      </c>
      <c r="AG30" s="48"/>
      <c r="AH30" s="49" t="str">
        <f t="shared" si="1"/>
        <v/>
      </c>
      <c r="AI30" s="50"/>
      <c r="AJ30" s="49" t="str">
        <f t="shared" si="15"/>
        <v/>
      </c>
      <c r="AK30" s="51"/>
      <c r="AL30" s="51"/>
      <c r="AM30" s="52" t="str">
        <f t="shared" si="17"/>
        <v/>
      </c>
      <c r="AN30" s="304"/>
      <c r="AO30" s="51"/>
      <c r="AP30" s="64"/>
      <c r="AQ30" s="69"/>
    </row>
    <row r="31" spans="2:43" s="19" customFormat="1" ht="36.75" customHeight="1">
      <c r="B31" s="41">
        <v>15</v>
      </c>
      <c r="C31" s="42"/>
      <c r="D31" s="43"/>
      <c r="E31" s="44"/>
      <c r="F31" s="45"/>
      <c r="G31" s="62"/>
      <c r="H31" s="62"/>
      <c r="I31" s="46"/>
      <c r="J31" s="47" t="str">
        <f t="shared" si="3"/>
        <v>impacto</v>
      </c>
      <c r="K31" s="48"/>
      <c r="L31" s="49" t="str">
        <f t="shared" si="0"/>
        <v/>
      </c>
      <c r="M31" s="50"/>
      <c r="N31" s="49" t="str">
        <f t="shared" si="4"/>
        <v/>
      </c>
      <c r="O31" s="51"/>
      <c r="P31" s="52"/>
      <c r="Q31" s="573"/>
      <c r="R31" s="538"/>
      <c r="S31" s="50"/>
      <c r="T31" s="53">
        <f t="shared" si="7"/>
        <v>0</v>
      </c>
      <c r="U31" s="50"/>
      <c r="V31" s="53">
        <f t="shared" si="8"/>
        <v>0</v>
      </c>
      <c r="W31" s="50"/>
      <c r="X31" s="54">
        <f t="shared" si="9"/>
        <v>0</v>
      </c>
      <c r="Y31" s="50"/>
      <c r="Z31" s="53">
        <f t="shared" si="10"/>
        <v>0</v>
      </c>
      <c r="AA31" s="50"/>
      <c r="AB31" s="54">
        <f t="shared" si="11"/>
        <v>0</v>
      </c>
      <c r="AC31" s="50"/>
      <c r="AD31" s="53">
        <f t="shared" si="12"/>
        <v>0</v>
      </c>
      <c r="AE31" s="55">
        <f t="shared" si="13"/>
        <v>0</v>
      </c>
      <c r="AF31" s="300" t="str">
        <f t="shared" si="14"/>
        <v>0</v>
      </c>
      <c r="AG31" s="48"/>
      <c r="AH31" s="49" t="str">
        <f t="shared" si="1"/>
        <v/>
      </c>
      <c r="AI31" s="50"/>
      <c r="AJ31" s="49" t="str">
        <f t="shared" si="15"/>
        <v/>
      </c>
      <c r="AK31" s="51"/>
      <c r="AL31" s="51"/>
      <c r="AM31" s="52" t="str">
        <f t="shared" si="17"/>
        <v/>
      </c>
      <c r="AN31" s="304"/>
      <c r="AO31" s="51"/>
      <c r="AP31" s="64"/>
      <c r="AQ31" s="69"/>
    </row>
    <row r="32" spans="2:43" s="19" customFormat="1" ht="36.75" customHeight="1">
      <c r="B32" s="41">
        <v>16</v>
      </c>
      <c r="C32" s="42"/>
      <c r="D32" s="43"/>
      <c r="E32" s="44"/>
      <c r="F32" s="45"/>
      <c r="G32" s="62"/>
      <c r="H32" s="62"/>
      <c r="I32" s="46"/>
      <c r="J32" s="47" t="str">
        <f t="shared" si="3"/>
        <v>impacto</v>
      </c>
      <c r="K32" s="48"/>
      <c r="L32" s="49" t="str">
        <f t="shared" si="0"/>
        <v/>
      </c>
      <c r="M32" s="50"/>
      <c r="N32" s="49" t="str">
        <f t="shared" si="4"/>
        <v/>
      </c>
      <c r="O32" s="51" t="str">
        <f t="shared" si="5"/>
        <v/>
      </c>
      <c r="P32" s="52" t="str">
        <f t="shared" si="6"/>
        <v/>
      </c>
      <c r="Q32" s="573"/>
      <c r="R32" s="538"/>
      <c r="S32" s="50"/>
      <c r="T32" s="53">
        <f t="shared" si="7"/>
        <v>0</v>
      </c>
      <c r="U32" s="50"/>
      <c r="V32" s="53">
        <f t="shared" si="8"/>
        <v>0</v>
      </c>
      <c r="W32" s="50"/>
      <c r="X32" s="54">
        <f t="shared" si="9"/>
        <v>0</v>
      </c>
      <c r="Y32" s="50"/>
      <c r="Z32" s="53">
        <f t="shared" si="10"/>
        <v>0</v>
      </c>
      <c r="AA32" s="50"/>
      <c r="AB32" s="54">
        <f t="shared" si="11"/>
        <v>0</v>
      </c>
      <c r="AC32" s="50"/>
      <c r="AD32" s="53">
        <f t="shared" si="12"/>
        <v>0</v>
      </c>
      <c r="AE32" s="55">
        <f t="shared" si="13"/>
        <v>0</v>
      </c>
      <c r="AF32" s="300" t="str">
        <f t="shared" si="14"/>
        <v>0</v>
      </c>
      <c r="AG32" s="48"/>
      <c r="AH32" s="49" t="str">
        <f t="shared" si="1"/>
        <v/>
      </c>
      <c r="AI32" s="50"/>
      <c r="AJ32" s="49" t="str">
        <f t="shared" si="15"/>
        <v/>
      </c>
      <c r="AK32" s="51" t="str">
        <f t="shared" si="2"/>
        <v/>
      </c>
      <c r="AL32" s="51" t="str">
        <f t="shared" si="16"/>
        <v/>
      </c>
      <c r="AM32" s="52" t="str">
        <f t="shared" si="17"/>
        <v/>
      </c>
      <c r="AN32" s="304"/>
      <c r="AO32" s="51"/>
      <c r="AP32" s="64"/>
      <c r="AQ32" s="69"/>
    </row>
    <row r="33" spans="2:43" s="19" customFormat="1" ht="36.75" customHeight="1">
      <c r="B33" s="41">
        <v>17</v>
      </c>
      <c r="C33" s="42"/>
      <c r="D33" s="43"/>
      <c r="E33" s="44"/>
      <c r="F33" s="45"/>
      <c r="G33" s="62"/>
      <c r="H33" s="62"/>
      <c r="I33" s="46"/>
      <c r="J33" s="47" t="str">
        <f t="shared" si="3"/>
        <v>impacto</v>
      </c>
      <c r="K33" s="48"/>
      <c r="L33" s="49" t="str">
        <f t="shared" si="0"/>
        <v/>
      </c>
      <c r="M33" s="50"/>
      <c r="N33" s="49" t="str">
        <f t="shared" si="4"/>
        <v/>
      </c>
      <c r="O33" s="51" t="str">
        <f t="shared" si="5"/>
        <v/>
      </c>
      <c r="P33" s="52" t="str">
        <f t="shared" si="6"/>
        <v/>
      </c>
      <c r="Q33" s="573"/>
      <c r="R33" s="538"/>
      <c r="S33" s="50"/>
      <c r="T33" s="53">
        <f t="shared" si="7"/>
        <v>0</v>
      </c>
      <c r="U33" s="50"/>
      <c r="V33" s="53">
        <f t="shared" si="8"/>
        <v>0</v>
      </c>
      <c r="W33" s="50"/>
      <c r="X33" s="54">
        <f t="shared" si="9"/>
        <v>0</v>
      </c>
      <c r="Y33" s="50"/>
      <c r="Z33" s="53">
        <f t="shared" si="10"/>
        <v>0</v>
      </c>
      <c r="AA33" s="50"/>
      <c r="AB33" s="54">
        <f t="shared" si="11"/>
        <v>0</v>
      </c>
      <c r="AC33" s="50"/>
      <c r="AD33" s="53">
        <f t="shared" si="12"/>
        <v>0</v>
      </c>
      <c r="AE33" s="55">
        <f t="shared" si="13"/>
        <v>0</v>
      </c>
      <c r="AF33" s="300" t="str">
        <f t="shared" si="14"/>
        <v>0</v>
      </c>
      <c r="AG33" s="48"/>
      <c r="AH33" s="49" t="str">
        <f t="shared" si="1"/>
        <v/>
      </c>
      <c r="AI33" s="50"/>
      <c r="AJ33" s="49" t="str">
        <f t="shared" si="15"/>
        <v/>
      </c>
      <c r="AK33" s="51" t="str">
        <f t="shared" si="2"/>
        <v/>
      </c>
      <c r="AL33" s="51" t="str">
        <f t="shared" si="16"/>
        <v/>
      </c>
      <c r="AM33" s="52" t="str">
        <f t="shared" si="17"/>
        <v/>
      </c>
      <c r="AN33" s="304"/>
      <c r="AO33" s="51"/>
      <c r="AP33" s="64"/>
      <c r="AQ33" s="69"/>
    </row>
    <row r="34" spans="2:43" s="19" customFormat="1" ht="36.75" customHeight="1">
      <c r="B34" s="41">
        <v>18</v>
      </c>
      <c r="C34" s="42"/>
      <c r="D34" s="43"/>
      <c r="E34" s="44"/>
      <c r="F34" s="45"/>
      <c r="G34" s="62"/>
      <c r="H34" s="62"/>
      <c r="I34" s="46"/>
      <c r="J34" s="47" t="str">
        <f t="shared" si="3"/>
        <v>impacto</v>
      </c>
      <c r="K34" s="48"/>
      <c r="L34" s="49" t="str">
        <f t="shared" si="0"/>
        <v/>
      </c>
      <c r="M34" s="50"/>
      <c r="N34" s="49" t="str">
        <f t="shared" si="4"/>
        <v/>
      </c>
      <c r="O34" s="51"/>
      <c r="P34" s="52"/>
      <c r="Q34" s="573"/>
      <c r="R34" s="538"/>
      <c r="S34" s="50"/>
      <c r="T34" s="53">
        <f t="shared" si="7"/>
        <v>0</v>
      </c>
      <c r="U34" s="50"/>
      <c r="V34" s="53">
        <f t="shared" si="8"/>
        <v>0</v>
      </c>
      <c r="W34" s="50"/>
      <c r="X34" s="54">
        <f t="shared" si="9"/>
        <v>0</v>
      </c>
      <c r="Y34" s="50"/>
      <c r="Z34" s="53">
        <f t="shared" si="10"/>
        <v>0</v>
      </c>
      <c r="AA34" s="50"/>
      <c r="AB34" s="54">
        <f t="shared" si="11"/>
        <v>0</v>
      </c>
      <c r="AC34" s="50"/>
      <c r="AD34" s="53">
        <f t="shared" si="12"/>
        <v>0</v>
      </c>
      <c r="AE34" s="55">
        <f t="shared" si="13"/>
        <v>0</v>
      </c>
      <c r="AF34" s="300" t="str">
        <f t="shared" si="14"/>
        <v>0</v>
      </c>
      <c r="AG34" s="48"/>
      <c r="AH34" s="49" t="str">
        <f t="shared" si="1"/>
        <v/>
      </c>
      <c r="AI34" s="50"/>
      <c r="AJ34" s="49" t="str">
        <f t="shared" si="15"/>
        <v/>
      </c>
      <c r="AK34" s="51"/>
      <c r="AL34" s="51"/>
      <c r="AM34" s="52" t="str">
        <f t="shared" si="17"/>
        <v/>
      </c>
      <c r="AN34" s="304"/>
      <c r="AO34" s="51"/>
      <c r="AP34" s="64"/>
      <c r="AQ34" s="69"/>
    </row>
    <row r="35" spans="2:43" s="19" customFormat="1" ht="36.75" customHeight="1">
      <c r="B35" s="41">
        <v>19</v>
      </c>
      <c r="C35" s="42"/>
      <c r="D35" s="43"/>
      <c r="E35" s="44"/>
      <c r="F35" s="45"/>
      <c r="G35" s="62"/>
      <c r="H35" s="62"/>
      <c r="I35" s="46"/>
      <c r="J35" s="47" t="str">
        <f t="shared" si="3"/>
        <v>impacto</v>
      </c>
      <c r="K35" s="48"/>
      <c r="L35" s="49" t="str">
        <f t="shared" si="0"/>
        <v/>
      </c>
      <c r="M35" s="50"/>
      <c r="N35" s="49" t="str">
        <f t="shared" si="4"/>
        <v/>
      </c>
      <c r="O35" s="51"/>
      <c r="P35" s="52"/>
      <c r="Q35" s="573"/>
      <c r="R35" s="538"/>
      <c r="S35" s="50"/>
      <c r="T35" s="53">
        <f t="shared" si="7"/>
        <v>0</v>
      </c>
      <c r="U35" s="50"/>
      <c r="V35" s="53">
        <f t="shared" si="8"/>
        <v>0</v>
      </c>
      <c r="W35" s="50"/>
      <c r="X35" s="54">
        <f t="shared" si="9"/>
        <v>0</v>
      </c>
      <c r="Y35" s="50"/>
      <c r="Z35" s="53">
        <f t="shared" si="10"/>
        <v>0</v>
      </c>
      <c r="AA35" s="50"/>
      <c r="AB35" s="54">
        <f t="shared" si="11"/>
        <v>0</v>
      </c>
      <c r="AC35" s="50"/>
      <c r="AD35" s="53">
        <f t="shared" si="12"/>
        <v>0</v>
      </c>
      <c r="AE35" s="55">
        <f t="shared" si="13"/>
        <v>0</v>
      </c>
      <c r="AF35" s="300" t="str">
        <f t="shared" si="14"/>
        <v>0</v>
      </c>
      <c r="AG35" s="48"/>
      <c r="AH35" s="49" t="str">
        <f t="shared" si="1"/>
        <v/>
      </c>
      <c r="AI35" s="50"/>
      <c r="AJ35" s="49" t="str">
        <f t="shared" si="15"/>
        <v/>
      </c>
      <c r="AK35" s="51"/>
      <c r="AL35" s="51"/>
      <c r="AM35" s="52" t="str">
        <f t="shared" si="17"/>
        <v/>
      </c>
      <c r="AN35" s="304"/>
      <c r="AO35" s="51"/>
      <c r="AP35" s="64"/>
      <c r="AQ35" s="69"/>
    </row>
    <row r="36" spans="2:43" s="19" customFormat="1" ht="36.75" customHeight="1" thickBot="1">
      <c r="B36" s="72">
        <v>20</v>
      </c>
      <c r="C36" s="73"/>
      <c r="D36" s="74"/>
      <c r="E36" s="75"/>
      <c r="F36" s="76"/>
      <c r="G36" s="77"/>
      <c r="H36" s="77"/>
      <c r="I36" s="78"/>
      <c r="J36" s="79" t="str">
        <f t="shared" si="3"/>
        <v>impacto</v>
      </c>
      <c r="K36" s="80"/>
      <c r="L36" s="81" t="str">
        <f t="shared" si="0"/>
        <v/>
      </c>
      <c r="M36" s="82"/>
      <c r="N36" s="81" t="str">
        <f t="shared" si="4"/>
        <v/>
      </c>
      <c r="O36" s="83"/>
      <c r="P36" s="84"/>
      <c r="Q36" s="574"/>
      <c r="R36" s="548"/>
      <c r="S36" s="82"/>
      <c r="T36" s="85">
        <f t="shared" si="7"/>
        <v>0</v>
      </c>
      <c r="U36" s="82"/>
      <c r="V36" s="85">
        <f t="shared" si="8"/>
        <v>0</v>
      </c>
      <c r="W36" s="82"/>
      <c r="X36" s="86">
        <f t="shared" si="9"/>
        <v>0</v>
      </c>
      <c r="Y36" s="82"/>
      <c r="Z36" s="85">
        <f t="shared" si="10"/>
        <v>0</v>
      </c>
      <c r="AA36" s="82"/>
      <c r="AB36" s="86">
        <f t="shared" si="11"/>
        <v>0</v>
      </c>
      <c r="AC36" s="82"/>
      <c r="AD36" s="85">
        <f t="shared" si="12"/>
        <v>0</v>
      </c>
      <c r="AE36" s="87">
        <f t="shared" si="13"/>
        <v>0</v>
      </c>
      <c r="AF36" s="301" t="str">
        <f t="shared" si="14"/>
        <v>0</v>
      </c>
      <c r="AG36" s="80"/>
      <c r="AH36" s="81" t="str">
        <f t="shared" si="1"/>
        <v/>
      </c>
      <c r="AI36" s="82"/>
      <c r="AJ36" s="81" t="str">
        <f t="shared" si="15"/>
        <v/>
      </c>
      <c r="AK36" s="83"/>
      <c r="AL36" s="83"/>
      <c r="AM36" s="84" t="str">
        <f t="shared" si="17"/>
        <v/>
      </c>
      <c r="AN36" s="305"/>
      <c r="AO36" s="83"/>
      <c r="AP36" s="90"/>
      <c r="AQ36" s="91"/>
    </row>
    <row r="37" spans="2:43" s="92" customFormat="1"/>
    <row r="38" spans="2:43" s="92" customFormat="1" hidden="1">
      <c r="C38" s="93"/>
      <c r="D38" s="93"/>
      <c r="E38" s="93"/>
    </row>
    <row r="39" spans="2:43" s="92" customFormat="1" ht="30" hidden="1">
      <c r="B39" s="92" t="s">
        <v>47</v>
      </c>
      <c r="C39" s="93" t="s">
        <v>92</v>
      </c>
      <c r="D39" s="92" t="s">
        <v>98</v>
      </c>
      <c r="E39" s="93" t="s">
        <v>99</v>
      </c>
      <c r="F39" s="92" t="s">
        <v>228</v>
      </c>
      <c r="H39" s="107"/>
    </row>
    <row r="40" spans="2:43" s="92" customFormat="1" ht="45" hidden="1">
      <c r="B40" s="92" t="s">
        <v>100</v>
      </c>
      <c r="C40" s="93" t="s">
        <v>101</v>
      </c>
      <c r="D40" s="92" t="s">
        <v>340</v>
      </c>
      <c r="E40" s="93" t="s">
        <v>103</v>
      </c>
      <c r="F40" s="92" t="s">
        <v>563</v>
      </c>
      <c r="H40" s="107"/>
    </row>
    <row r="41" spans="2:43" s="92" customFormat="1" ht="45" hidden="1">
      <c r="C41" s="93" t="s">
        <v>104</v>
      </c>
      <c r="D41" s="92" t="s">
        <v>105</v>
      </c>
      <c r="E41" s="93" t="s">
        <v>106</v>
      </c>
      <c r="F41" s="92" t="s">
        <v>230</v>
      </c>
      <c r="H41" s="107"/>
    </row>
    <row r="42" spans="2:43" s="92" customFormat="1" ht="45" hidden="1">
      <c r="B42" s="92" t="s">
        <v>72</v>
      </c>
      <c r="C42" s="93" t="s">
        <v>107</v>
      </c>
      <c r="D42" s="92" t="s">
        <v>108</v>
      </c>
      <c r="E42" s="93" t="s">
        <v>109</v>
      </c>
      <c r="F42" s="92" t="s">
        <v>231</v>
      </c>
      <c r="H42" s="107"/>
    </row>
    <row r="43" spans="2:43" s="92" customFormat="1" ht="45" hidden="1">
      <c r="B43" s="94" t="s">
        <v>51</v>
      </c>
      <c r="C43" s="93" t="s">
        <v>110</v>
      </c>
      <c r="D43" s="92" t="s">
        <v>111</v>
      </c>
      <c r="E43" s="93" t="s">
        <v>112</v>
      </c>
      <c r="F43" s="92" t="s">
        <v>232</v>
      </c>
      <c r="H43" s="107"/>
    </row>
    <row r="44" spans="2:43" s="92" customFormat="1" hidden="1">
      <c r="B44" s="92" t="s">
        <v>87</v>
      </c>
      <c r="C44" s="93" t="s">
        <v>113</v>
      </c>
      <c r="D44" s="92" t="s">
        <v>114</v>
      </c>
      <c r="E44" s="93" t="s">
        <v>115</v>
      </c>
      <c r="F44" s="92" t="s">
        <v>233</v>
      </c>
      <c r="H44" s="107"/>
    </row>
    <row r="45" spans="2:43" s="92" customFormat="1" ht="45" hidden="1">
      <c r="B45" s="92" t="s">
        <v>116</v>
      </c>
      <c r="C45" s="93" t="s">
        <v>117</v>
      </c>
      <c r="D45" s="92" t="s">
        <v>118</v>
      </c>
      <c r="E45" s="93" t="s">
        <v>119</v>
      </c>
      <c r="F45" s="92" t="s">
        <v>234</v>
      </c>
      <c r="H45" s="107"/>
    </row>
    <row r="46" spans="2:43" s="92" customFormat="1" ht="75" hidden="1">
      <c r="B46" s="92" t="s">
        <v>64</v>
      </c>
      <c r="C46" s="93" t="s">
        <v>120</v>
      </c>
      <c r="D46" s="92" t="s">
        <v>48</v>
      </c>
      <c r="E46" s="93" t="s">
        <v>121</v>
      </c>
      <c r="F46" s="92" t="s">
        <v>235</v>
      </c>
      <c r="H46" s="107"/>
    </row>
    <row r="47" spans="2:43" s="92" customFormat="1" ht="30" hidden="1">
      <c r="B47" s="92" t="s">
        <v>81</v>
      </c>
      <c r="C47" s="93" t="s">
        <v>122</v>
      </c>
      <c r="D47" s="92" t="s">
        <v>60</v>
      </c>
      <c r="E47" s="93" t="s">
        <v>123</v>
      </c>
      <c r="F47" s="92" t="s">
        <v>236</v>
      </c>
      <c r="H47" s="107"/>
    </row>
    <row r="48" spans="2:43" s="92" customFormat="1" ht="30" hidden="1">
      <c r="B48" s="92" t="s">
        <v>124</v>
      </c>
      <c r="C48" s="93" t="s">
        <v>125</v>
      </c>
      <c r="E48" s="93"/>
      <c r="F48" s="92" t="s">
        <v>237</v>
      </c>
      <c r="H48" s="107"/>
    </row>
    <row r="49" spans="2:8" s="92" customFormat="1" ht="30" hidden="1">
      <c r="B49" s="92" t="s">
        <v>126</v>
      </c>
      <c r="C49" s="92" t="s">
        <v>127</v>
      </c>
      <c r="F49" s="92" t="s">
        <v>238</v>
      </c>
      <c r="H49" s="107"/>
    </row>
    <row r="50" spans="2:8" s="92" customFormat="1" ht="60" hidden="1">
      <c r="C50" s="92" t="s">
        <v>128</v>
      </c>
      <c r="F50" s="92" t="s">
        <v>239</v>
      </c>
      <c r="H50" s="107"/>
    </row>
    <row r="51" spans="2:8" s="92" customFormat="1" hidden="1">
      <c r="B51" s="92" t="s">
        <v>74</v>
      </c>
      <c r="C51" s="92" t="s">
        <v>129</v>
      </c>
      <c r="F51" s="92" t="s">
        <v>240</v>
      </c>
      <c r="H51" s="107"/>
    </row>
    <row r="52" spans="2:8" s="92" customFormat="1" ht="30" hidden="1">
      <c r="B52" s="92" t="s">
        <v>73</v>
      </c>
      <c r="C52" s="92" t="s">
        <v>130</v>
      </c>
      <c r="F52" s="92" t="s">
        <v>241</v>
      </c>
      <c r="H52" s="107"/>
    </row>
    <row r="53" spans="2:8" s="92" customFormat="1" ht="45" hidden="1">
      <c r="B53" s="92" t="s">
        <v>131</v>
      </c>
      <c r="C53" s="92" t="s">
        <v>132</v>
      </c>
      <c r="F53" s="92" t="s">
        <v>242</v>
      </c>
      <c r="H53" s="107"/>
    </row>
    <row r="54" spans="2:8" s="92" customFormat="1" hidden="1">
      <c r="B54" s="92" t="s">
        <v>65</v>
      </c>
      <c r="C54" s="92" t="s">
        <v>133</v>
      </c>
      <c r="F54" s="92" t="s">
        <v>243</v>
      </c>
      <c r="H54" s="107"/>
    </row>
    <row r="55" spans="2:8" s="92" customFormat="1" hidden="1">
      <c r="B55" s="92" t="s">
        <v>52</v>
      </c>
      <c r="C55" s="92" t="s">
        <v>134</v>
      </c>
      <c r="F55" s="92" t="s">
        <v>244</v>
      </c>
      <c r="H55" s="107"/>
    </row>
    <row r="56" spans="2:8" s="92" customFormat="1" ht="75" hidden="1">
      <c r="C56" s="92" t="s">
        <v>123</v>
      </c>
      <c r="F56" s="92" t="s">
        <v>245</v>
      </c>
      <c r="H56" s="107"/>
    </row>
    <row r="57" spans="2:8" s="92" customFormat="1" ht="45" hidden="1">
      <c r="B57" s="92" t="s">
        <v>135</v>
      </c>
      <c r="C57" s="92" t="s">
        <v>136</v>
      </c>
      <c r="F57" s="92" t="s">
        <v>246</v>
      </c>
      <c r="H57" s="107"/>
    </row>
    <row r="58" spans="2:8" s="92" customFormat="1" ht="30" hidden="1">
      <c r="B58" s="92" t="s">
        <v>137</v>
      </c>
      <c r="C58" s="92" t="s">
        <v>138</v>
      </c>
      <c r="F58" s="92" t="s">
        <v>247</v>
      </c>
      <c r="H58" s="107"/>
    </row>
    <row r="59" spans="2:8" s="92" customFormat="1" hidden="1">
      <c r="B59" s="92" t="s">
        <v>83</v>
      </c>
    </row>
    <row r="60" spans="2:8" s="92" customFormat="1" hidden="1">
      <c r="B60" s="92" t="s">
        <v>53</v>
      </c>
    </row>
    <row r="61" spans="2:8" s="92" customFormat="1" ht="30" hidden="1">
      <c r="B61" s="92" t="s">
        <v>82</v>
      </c>
    </row>
    <row r="62" spans="2:8" s="92" customFormat="1"/>
    <row r="63" spans="2:8" s="92" customFormat="1"/>
    <row r="64" spans="2:8"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row r="2964" s="92" customFormat="1"/>
    <row r="2965" s="92" customFormat="1"/>
    <row r="2966" s="92" customFormat="1"/>
    <row r="2967" s="92" customFormat="1"/>
    <row r="2968" s="92" customFormat="1"/>
    <row r="2969" s="92" customFormat="1"/>
    <row r="2970" s="92" customFormat="1"/>
    <row r="2971" s="92" customFormat="1"/>
    <row r="2972" s="92" customFormat="1"/>
    <row r="2973" s="92" customFormat="1"/>
    <row r="2974" s="92" customFormat="1"/>
    <row r="2975" s="92" customFormat="1"/>
    <row r="2976" s="92" customFormat="1"/>
    <row r="2977" s="92" customFormat="1"/>
    <row r="2978" s="92" customFormat="1"/>
  </sheetData>
  <mergeCells count="86">
    <mergeCell ref="Q32:R32"/>
    <mergeCell ref="Q33:R33"/>
    <mergeCell ref="Q34:R34"/>
    <mergeCell ref="Q35:R35"/>
    <mergeCell ref="Q36:R36"/>
    <mergeCell ref="AK14:AM14"/>
    <mergeCell ref="Q17:R17"/>
    <mergeCell ref="Q18:R18"/>
    <mergeCell ref="Q31:R31"/>
    <mergeCell ref="Q20:R20"/>
    <mergeCell ref="Q21:R21"/>
    <mergeCell ref="Q22:R22"/>
    <mergeCell ref="Q23:R23"/>
    <mergeCell ref="Q24:R24"/>
    <mergeCell ref="Q25:R25"/>
    <mergeCell ref="Q26:R26"/>
    <mergeCell ref="Q27:R27"/>
    <mergeCell ref="Q28:R28"/>
    <mergeCell ref="Q29:R29"/>
    <mergeCell ref="Q30:R30"/>
    <mergeCell ref="Q19:R19"/>
    <mergeCell ref="AM15:AM16"/>
    <mergeCell ref="AN14:AN16"/>
    <mergeCell ref="AO14:AO16"/>
    <mergeCell ref="AP14:AP16"/>
    <mergeCell ref="O15:O16"/>
    <mergeCell ref="P15:P16"/>
    <mergeCell ref="Q15:R16"/>
    <mergeCell ref="S15:S16"/>
    <mergeCell ref="U15:U16"/>
    <mergeCell ref="W15:W16"/>
    <mergeCell ref="Y15:Y16"/>
    <mergeCell ref="AF13:AF16"/>
    <mergeCell ref="AG13:AM13"/>
    <mergeCell ref="AN13:AP13"/>
    <mergeCell ref="AK15:AK16"/>
    <mergeCell ref="AL15:AL16"/>
    <mergeCell ref="K14:L16"/>
    <mergeCell ref="M14:N16"/>
    <mergeCell ref="O14:P14"/>
    <mergeCell ref="AG14:AH16"/>
    <mergeCell ref="AI14:AJ16"/>
    <mergeCell ref="Q13:AE14"/>
    <mergeCell ref="AA15:AA16"/>
    <mergeCell ref="AC15:AC16"/>
    <mergeCell ref="AE15:AE16"/>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B8:E8"/>
    <mergeCell ref="F8:S8"/>
    <mergeCell ref="B9:E9"/>
    <mergeCell ref="F9:S9"/>
    <mergeCell ref="B11:E11"/>
    <mergeCell ref="F11:I11"/>
    <mergeCell ref="K11:P11"/>
    <mergeCell ref="Q11:AM11"/>
    <mergeCell ref="B6:E6"/>
    <mergeCell ref="F6:K6"/>
    <mergeCell ref="M6:N6"/>
    <mergeCell ref="O6:S6"/>
    <mergeCell ref="B7:E7"/>
    <mergeCell ref="F7:R7"/>
    <mergeCell ref="B2:D4"/>
    <mergeCell ref="E2:S2"/>
    <mergeCell ref="U2:U4"/>
    <mergeCell ref="W2:AQ2"/>
    <mergeCell ref="E3:H3"/>
    <mergeCell ref="I3:S3"/>
    <mergeCell ref="W3:AF3"/>
    <mergeCell ref="AG3:AQ3"/>
    <mergeCell ref="E4:S4"/>
    <mergeCell ref="W4:AQ4"/>
  </mergeCells>
  <conditionalFormatting sqref="AG17:AG36 K17:K36">
    <cfRule type="containsText" dxfId="225" priority="14" operator="containsText" text="IMPROBABLE">
      <formula>NOT(ISERROR(SEARCH("IMPROBABLE",K17)))</formula>
    </cfRule>
    <cfRule type="containsText" dxfId="224" priority="15" operator="containsText" text="PROBABLE">
      <formula>NOT(ISERROR(SEARCH("PROBABLE",K17)))</formula>
    </cfRule>
    <cfRule type="containsText" dxfId="223" priority="16" operator="containsText" text="CASI CIERTA">
      <formula>NOT(ISERROR(SEARCH("CASI CIERTA",K17)))</formula>
    </cfRule>
    <cfRule type="containsText" dxfId="222" priority="17" operator="containsText" text="POSIBLE">
      <formula>NOT(ISERROR(SEARCH("POSIBLE",K17)))</formula>
    </cfRule>
    <cfRule type="containsText" dxfId="221" priority="18" operator="containsText" text="RARO">
      <formula>NOT(ISERROR(SEARCH("RARO",K17)))</formula>
    </cfRule>
  </conditionalFormatting>
  <conditionalFormatting sqref="M17:M36 AI17:AI36">
    <cfRule type="containsText" dxfId="220" priority="9" operator="containsText" text="CATASTRÓFICO">
      <formula>NOT(ISERROR(SEARCH("CATASTRÓFICO",M17)))</formula>
    </cfRule>
    <cfRule type="containsText" dxfId="219" priority="10" operator="containsText" text="MAYOR">
      <formula>NOT(ISERROR(SEARCH("MAYOR",M17)))</formula>
    </cfRule>
    <cfRule type="containsText" dxfId="218" priority="11" operator="containsText" text="MODERADO">
      <formula>NOT(ISERROR(SEARCH("MODERADO",M17)))</formula>
    </cfRule>
    <cfRule type="containsText" dxfId="217" priority="12" operator="containsText" text="MENOR">
      <formula>NOT(ISERROR(SEARCH("MENOR",M17)))</formula>
    </cfRule>
    <cfRule type="containsText" dxfId="216" priority="13" operator="containsText" text="INSIGNIFICANTE">
      <formula>NOT(ISERROR(SEARCH("INSIGNIFICANTE",M17)))</formula>
    </cfRule>
  </conditionalFormatting>
  <conditionalFormatting sqref="AF17 P17:P36 AL17:AP36">
    <cfRule type="containsText" dxfId="215" priority="5" operator="containsText" text="RIESGO EXTREMO">
      <formula>NOT(ISERROR(SEARCH("RIESGO EXTREMO",P17)))</formula>
    </cfRule>
    <cfRule type="containsText" dxfId="214" priority="6" operator="containsText" text="RIESGO ALTO">
      <formula>NOT(ISERROR(SEARCH("RIESGO ALTO",P17)))</formula>
    </cfRule>
    <cfRule type="containsText" dxfId="213" priority="7" operator="containsText" text="RIESGO MODERADO">
      <formula>NOT(ISERROR(SEARCH("RIESGO MODERADO",P17)))</formula>
    </cfRule>
    <cfRule type="containsText" dxfId="212" priority="8" operator="containsText" text="RIESGO BAJO">
      <formula>NOT(ISERROR(SEARCH("RIESGO BAJO",P17)))</formula>
    </cfRule>
  </conditionalFormatting>
  <conditionalFormatting sqref="AF17:AF36">
    <cfRule type="containsText" dxfId="211" priority="1" operator="containsText" text="RIESGO EXTREMO">
      <formula>NOT(ISERROR(SEARCH("RIESGO EXTREMO",AF17)))</formula>
    </cfRule>
    <cfRule type="containsText" dxfId="210" priority="2" operator="containsText" text="RIESGO ALTO">
      <formula>NOT(ISERROR(SEARCH("RIESGO ALTO",AF17)))</formula>
    </cfRule>
    <cfRule type="containsText" dxfId="209" priority="3" operator="containsText" text="RIESGO MODERADO">
      <formula>NOT(ISERROR(SEARCH("RIESGO MODERADO",AF17)))</formula>
    </cfRule>
    <cfRule type="containsText" dxfId="208" priority="4" operator="containsText" text="RIESGO BAJO">
      <formula>NOT(ISERROR(SEARCH("RIESGO BAJO",AF17)))</formula>
    </cfRule>
  </conditionalFormatting>
  <dataValidations count="66">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36">
      <formula1>INDIRECT($D$36)</formula1>
    </dataValidation>
    <dataValidation type="list" allowBlank="1" showInputMessage="1" showErrorMessage="1" sqref="E35">
      <formula1>INDIRECT($D$35)</formula1>
    </dataValidation>
    <dataValidation type="list" allowBlank="1" showInputMessage="1" showErrorMessage="1" sqref="E34">
      <formula1>INDIRECT($D$34)</formula1>
    </dataValidation>
    <dataValidation type="list" allowBlank="1" showInputMessage="1" showErrorMessage="1" sqref="E33">
      <formula1>INDIRECT($D$33)</formula1>
    </dataValidation>
    <dataValidation type="list" allowBlank="1" showInputMessage="1" showErrorMessage="1" sqref="E32">
      <formula1>INDIRECT($D$32)</formula1>
    </dataValidation>
    <dataValidation type="list" allowBlank="1" showInputMessage="1" showErrorMessage="1" sqref="E31">
      <formula1>INDIRECT($D$31)</formula1>
    </dataValidation>
    <dataValidation type="list" allowBlank="1" showInputMessage="1" showErrorMessage="1" sqref="E30">
      <formula1>INDIRECT($D$30)</formula1>
    </dataValidation>
    <dataValidation type="list" allowBlank="1" showInputMessage="1" showErrorMessage="1" sqref="E29">
      <formula1>INDIRECT($D$29)</formula1>
    </dataValidation>
    <dataValidation type="list" allowBlank="1" showInputMessage="1" showErrorMessage="1" sqref="E28">
      <formula1>INDIRECT($D$28)</formula1>
    </dataValidation>
    <dataValidation type="list" allowBlank="1" showInputMessage="1" showErrorMessage="1" sqref="E27">
      <formula1>INDIRECT($D$27)</formula1>
    </dataValidation>
    <dataValidation type="list" allowBlank="1" showInputMessage="1" showErrorMessage="1" sqref="E26">
      <formula1>INDIRECT($D$26)</formula1>
    </dataValidation>
    <dataValidation type="list" allowBlank="1" showInputMessage="1" showErrorMessage="1" sqref="E25">
      <formula1>INDIRECT($D$25)</formula1>
    </dataValidation>
    <dataValidation type="list" allowBlank="1" showInputMessage="1" showErrorMessage="1" sqref="E24">
      <formula1>INDIRECT($D$24)</formula1>
    </dataValidation>
    <dataValidation type="list" allowBlank="1" showInputMessage="1" showErrorMessage="1" sqref="E23">
      <formula1>INDIRECT($D$23)</formula1>
    </dataValidation>
    <dataValidation type="list" allowBlank="1" showInputMessage="1" showErrorMessage="1" sqref="E22">
      <formula1>INDIRECT($D$22)</formula1>
    </dataValidation>
    <dataValidation type="list" allowBlank="1" showInputMessage="1" showErrorMessage="1" sqref="E21">
      <formula1>INDIRECT($D$21)</formula1>
    </dataValidation>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D35">
      <formula1>INDIRECT($C$35)</formula1>
    </dataValidation>
    <dataValidation type="list" allowBlank="1" showInputMessage="1" showErrorMessage="1" sqref="D34">
      <formula1>INDIRECT($C$34)</formula1>
    </dataValidation>
    <dataValidation type="list" allowBlank="1" showInputMessage="1" showErrorMessage="1" sqref="D33">
      <formula1>INDIRECT($C$33)</formula1>
    </dataValidation>
    <dataValidation type="list" allowBlank="1" showInputMessage="1" showErrorMessage="1" sqref="D32">
      <formula1>INDIRECT($C$32)</formula1>
    </dataValidation>
    <dataValidation type="list" allowBlank="1" showInputMessage="1" showErrorMessage="1" sqref="D31">
      <formula1>INDIRECT($C$31)</formula1>
    </dataValidation>
    <dataValidation type="list" allowBlank="1" showInputMessage="1" showErrorMessage="1" sqref="D30">
      <formula1>INDIRECT($C$30)</formula1>
    </dataValidation>
    <dataValidation type="list" allowBlank="1" showInputMessage="1" showErrorMessage="1" sqref="D29">
      <formula1>INDIRECT($C$29)</formula1>
    </dataValidation>
    <dataValidation type="list" allowBlank="1" showInputMessage="1" showErrorMessage="1" sqref="D28">
      <formula1>INDIRECT($C$28)</formula1>
    </dataValidation>
    <dataValidation type="list" allowBlank="1" showInputMessage="1" showErrorMessage="1" sqref="D27">
      <formula1>INDIRECT($C$27)</formula1>
    </dataValidation>
    <dataValidation type="list" allowBlank="1" showInputMessage="1" showErrorMessage="1" sqref="D26">
      <formula1>INDIRECT($C$26)</formula1>
    </dataValidation>
    <dataValidation type="list" allowBlank="1" showInputMessage="1" showErrorMessage="1" sqref="D25">
      <formula1>INDIRECT($C$25)</formula1>
    </dataValidation>
    <dataValidation type="list" allowBlank="1" showInputMessage="1" showErrorMessage="1" sqref="D24">
      <formula1>INDIRECT($C$24)</formula1>
    </dataValidation>
    <dataValidation type="list" allowBlank="1" showInputMessage="1" showErrorMessage="1" sqref="D23">
      <formula1>INDIRECT($C$23)</formula1>
    </dataValidation>
    <dataValidation type="list" allowBlank="1" showInputMessage="1" showErrorMessage="1" sqref="D22">
      <formula1>INDIRECT($C$22)</formula1>
    </dataValidation>
    <dataValidation type="list" allowBlank="1" showInputMessage="1" showErrorMessage="1" sqref="D21">
      <formula1>INDIRECT($C$21)</formula1>
    </dataValidation>
    <dataValidation type="list" allowBlank="1" showInputMessage="1" showErrorMessage="1" sqref="D20">
      <formula1>INDIRECT($C$20)</formula1>
    </dataValidation>
    <dataValidation type="list" allowBlank="1" showInputMessage="1" showErrorMessage="1" sqref="D19">
      <formula1>INDIRECT($C$19)</formula1>
    </dataValidation>
    <dataValidation type="list" allowBlank="1" showInputMessage="1" showErrorMessage="1" sqref="C17:C36">
      <formula1>factores</formula1>
    </dataValidation>
    <dataValidation type="list" allowBlank="1" showInputMessage="1" showErrorMessage="1" sqref="D18">
      <formula1>INDIRECT($C$18)</formula1>
    </dataValidation>
    <dataValidation type="list" allowBlank="1" showInputMessage="1" showErrorMessage="1" sqref="D17">
      <formula1>INDIRECT($C$17)</formula1>
    </dataValidation>
    <dataValidation type="list" allowBlank="1" showInputMessage="1" showErrorMessage="1" sqref="E17">
      <formula1>INDIRECT($D$17)</formula1>
    </dataValidation>
    <dataValidation type="list" allowBlank="1" showInputMessage="1" showErrorMessage="1" sqref="I17:I36">
      <formula1>clasificaciónriesgos</formula1>
    </dataValidation>
    <dataValidation type="list" allowBlank="1" showInputMessage="1" showErrorMessage="1" sqref="D36">
      <formula1>INDIRECT($C$36)</formula1>
    </dataValidation>
    <dataValidation type="list" allowBlank="1" showInputMessage="1" showErrorMessage="1" sqref="AA17:AA36 W17:W36 S17:S36 U17:U36 AC17:AC36 Y17:Y36">
      <formula1>"SI,NO"</formula1>
    </dataValidation>
    <dataValidation type="list" allowBlank="1" showInputMessage="1" showErrorMessage="1" sqref="AI36 M36">
      <formula1>INDIRECT($J$36)</formula1>
    </dataValidation>
    <dataValidation type="list" allowBlank="1" showInputMessage="1" showErrorMessage="1" sqref="AI35 M35">
      <formula1>INDIRECT($J$35)</formula1>
    </dataValidation>
    <dataValidation type="list" allowBlank="1" showInputMessage="1" showErrorMessage="1" sqref="AI34 M34">
      <formula1>INDIRECT($J$34)</formula1>
    </dataValidation>
    <dataValidation type="list" allowBlank="1" showInputMessage="1" showErrorMessage="1" sqref="AI33 M33">
      <formula1>INDIRECT($J$33)</formula1>
    </dataValidation>
    <dataValidation type="list" allowBlank="1" showInputMessage="1" showErrorMessage="1" sqref="AI32 M32">
      <formula1>INDIRECT($J$32)</formula1>
    </dataValidation>
    <dataValidation type="list" allowBlank="1" showInputMessage="1" showErrorMessage="1" sqref="AI31 M31">
      <formula1>INDIRECT($J$31)</formula1>
    </dataValidation>
    <dataValidation type="list" allowBlank="1" showInputMessage="1" showErrorMessage="1" sqref="AI30 M30">
      <formula1>INDIRECT($J$30)</formula1>
    </dataValidation>
    <dataValidation type="list" allowBlank="1" showInputMessage="1" showErrorMessage="1" sqref="AI29 M29">
      <formula1>INDIRECT($J$29)</formula1>
    </dataValidation>
    <dataValidation type="list" allowBlank="1" showInputMessage="1" showErrorMessage="1" sqref="AI28 M28">
      <formula1>INDIRECT($J$28)</formula1>
    </dataValidation>
    <dataValidation type="list" allowBlank="1" showInputMessage="1" showErrorMessage="1" sqref="AI27 M27">
      <formula1>INDIRECT($J$27)</formula1>
    </dataValidation>
    <dataValidation type="list" allowBlank="1" showInputMessage="1" showErrorMessage="1" sqref="AI26 M26">
      <formula1>INDIRECT($J$26)</formula1>
    </dataValidation>
    <dataValidation type="list" allowBlank="1" showInputMessage="1" showErrorMessage="1" sqref="AI25 M25">
      <formula1>INDIRECT($J$25)</formula1>
    </dataValidation>
    <dataValidation type="list" allowBlank="1" showInputMessage="1" showErrorMessage="1" sqref="AI24 M24">
      <formula1>INDIRECT($J$24)</formula1>
    </dataValidation>
    <dataValidation type="list" allowBlank="1" showInputMessage="1" showErrorMessage="1" sqref="AI23 M23">
      <formula1>INDIRECT($J$23)</formula1>
    </dataValidation>
    <dataValidation type="list" allowBlank="1" showInputMessage="1" showErrorMessage="1" sqref="M22">
      <formula1>INDIRECT($J$22)</formula1>
    </dataValidation>
    <dataValidation type="list" allowBlank="1" showInputMessage="1" showErrorMessage="1" sqref="M21">
      <formula1>INDIRECT($J$21)</formula1>
    </dataValidation>
    <dataValidation type="list" allowBlank="1" showInputMessage="1" showErrorMessage="1" sqref="AI20 M20">
      <formula1>INDIRECT($J$20)</formula1>
    </dataValidation>
    <dataValidation type="list" allowBlank="1" showInputMessage="1" showErrorMessage="1" sqref="AI19 M19">
      <formula1>INDIRECT($J$19)</formula1>
    </dataValidation>
    <dataValidation type="list" allowBlank="1" showInputMessage="1" showErrorMessage="1" sqref="AI18 M18 AI21:AI22">
      <formula1>INDIRECT($J$18)</formula1>
    </dataValidation>
    <dataValidation type="list" allowBlank="1" showInputMessage="1" showErrorMessage="1" sqref="AI17 M17">
      <formula1>INDIRECT($J$17)</formula1>
    </dataValidation>
    <dataValidation type="list" allowBlank="1" showInputMessage="1" showErrorMessage="1" sqref="AG17:AG36 K17:K36">
      <formula1>probabilidad</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B2:AQ2978"/>
  <sheetViews>
    <sheetView zoomScale="40" zoomScaleNormal="40" workbookViewId="0">
      <selection activeCell="O6" sqref="O6:S6"/>
    </sheetView>
  </sheetViews>
  <sheetFormatPr baseColWidth="10" defaultColWidth="11.42578125" defaultRowHeight="15"/>
  <cols>
    <col min="1" max="1" width="4.28515625" style="1" customWidth="1"/>
    <col min="2" max="2" width="12.85546875" style="1" customWidth="1"/>
    <col min="3" max="3" width="16" style="1" customWidth="1" collapsed="1"/>
    <col min="4" max="4" width="24.85546875" style="1" customWidth="1"/>
    <col min="5" max="5" width="58.140625" style="1" customWidth="1"/>
    <col min="6" max="6" width="58.140625" style="1" customWidth="1" collapsed="1"/>
    <col min="7" max="8" width="58.140625" style="1" customWidth="1"/>
    <col min="9" max="9" width="26.7109375" style="1" customWidth="1"/>
    <col min="10" max="10" width="26.7109375" style="1" hidden="1" customWidth="1"/>
    <col min="11" max="11" width="22.7109375" style="1" customWidth="1" collapsed="1"/>
    <col min="12" max="12" width="25.140625" style="1" hidden="1" customWidth="1"/>
    <col min="13" max="13" width="22.42578125" style="1" customWidth="1"/>
    <col min="14" max="14" width="11.42578125" style="1" hidden="1" customWidth="1"/>
    <col min="15" max="16" width="21.42578125" style="1" customWidth="1"/>
    <col min="17" max="17" width="28.85546875" style="1" customWidth="1" collapsed="1"/>
    <col min="18" max="18" width="23.140625" style="1" customWidth="1"/>
    <col min="19" max="19" width="39.7109375" style="1" customWidth="1"/>
    <col min="20" max="20" width="39.7109375" style="1" hidden="1" customWidth="1"/>
    <col min="21" max="21" width="39.7109375" style="1" customWidth="1"/>
    <col min="22" max="22" width="39.7109375" style="1" hidden="1" customWidth="1"/>
    <col min="23" max="23" width="39.7109375" style="1" customWidth="1"/>
    <col min="24" max="24" width="39.7109375" style="1" hidden="1" customWidth="1"/>
    <col min="25" max="25" width="39.7109375" style="1" customWidth="1"/>
    <col min="26" max="26" width="39.7109375" style="1" hidden="1" customWidth="1"/>
    <col min="27" max="27" width="39.7109375" style="1" customWidth="1"/>
    <col min="28" max="28" width="39.7109375" style="1" hidden="1" customWidth="1"/>
    <col min="29" max="29" width="39.7109375" style="1" customWidth="1"/>
    <col min="30" max="30" width="36.28515625" style="1" hidden="1" customWidth="1"/>
    <col min="31" max="31" width="17.28515625" style="1" customWidth="1"/>
    <col min="32" max="32" width="18.7109375" style="1" customWidth="1"/>
    <col min="33" max="33" width="25.42578125" style="1" customWidth="1"/>
    <col min="34" max="34" width="30.85546875" style="1" hidden="1" customWidth="1"/>
    <col min="35" max="35" width="23" style="1" customWidth="1"/>
    <col min="36" max="36" width="11.42578125" style="1" hidden="1" customWidth="1"/>
    <col min="37" max="37" width="17.85546875" style="1" customWidth="1"/>
    <col min="38" max="39" width="17.28515625" style="1" customWidth="1"/>
    <col min="40" max="40" width="23" style="1" customWidth="1"/>
    <col min="41" max="41" width="25.85546875" style="1" customWidth="1"/>
    <col min="42" max="42" width="23" style="1" customWidth="1"/>
    <col min="43" max="43" width="55.42578125"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2" t="s">
        <v>2</v>
      </c>
      <c r="AH3" s="462"/>
      <c r="AI3" s="462"/>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35.25" customHeight="1">
      <c r="B6" s="464" t="s">
        <v>93</v>
      </c>
      <c r="C6" s="465"/>
      <c r="D6" s="465"/>
      <c r="E6" s="466"/>
      <c r="F6" s="467" t="s">
        <v>121</v>
      </c>
      <c r="G6" s="468"/>
      <c r="H6" s="468"/>
      <c r="I6" s="468"/>
      <c r="J6" s="468"/>
      <c r="K6" s="468"/>
      <c r="L6" s="279"/>
      <c r="M6" s="465" t="s">
        <v>94</v>
      </c>
      <c r="N6" s="465"/>
      <c r="O6" s="469" t="s">
        <v>916</v>
      </c>
      <c r="P6" s="469"/>
      <c r="Q6" s="469"/>
      <c r="R6" s="469"/>
      <c r="S6" s="470"/>
    </row>
    <row r="7" spans="2:43" ht="35.25" customHeight="1">
      <c r="B7" s="471" t="s">
        <v>95</v>
      </c>
      <c r="C7" s="472"/>
      <c r="D7" s="472"/>
      <c r="E7" s="473"/>
      <c r="F7" s="474" t="s">
        <v>134</v>
      </c>
      <c r="G7" s="475"/>
      <c r="H7" s="475"/>
      <c r="I7" s="475"/>
      <c r="J7" s="475"/>
      <c r="K7" s="475"/>
      <c r="L7" s="475"/>
      <c r="M7" s="475"/>
      <c r="N7" s="475"/>
      <c r="O7" s="475"/>
      <c r="P7" s="475"/>
      <c r="Q7" s="475"/>
      <c r="R7" s="475"/>
      <c r="S7" s="280"/>
    </row>
    <row r="8" spans="2:43" ht="35.25" customHeight="1">
      <c r="B8" s="471" t="s">
        <v>96</v>
      </c>
      <c r="C8" s="472"/>
      <c r="D8" s="472"/>
      <c r="E8" s="473"/>
      <c r="F8" s="476" t="s">
        <v>914</v>
      </c>
      <c r="G8" s="477"/>
      <c r="H8" s="477"/>
      <c r="I8" s="477"/>
      <c r="J8" s="477"/>
      <c r="K8" s="477"/>
      <c r="L8" s="477"/>
      <c r="M8" s="477"/>
      <c r="N8" s="477"/>
      <c r="O8" s="477"/>
      <c r="P8" s="477"/>
      <c r="Q8" s="477"/>
      <c r="R8" s="477"/>
      <c r="S8" s="478"/>
    </row>
    <row r="9" spans="2:43" ht="159" customHeight="1" thickBot="1">
      <c r="B9" s="479" t="s">
        <v>97</v>
      </c>
      <c r="C9" s="480"/>
      <c r="D9" s="480"/>
      <c r="E9" s="481"/>
      <c r="F9" s="482" t="s">
        <v>915</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7"/>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9"/>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499"/>
      <c r="AH12" s="499"/>
      <c r="AI12" s="499"/>
      <c r="AJ12" s="499"/>
      <c r="AK12" s="499"/>
      <c r="AL12" s="501"/>
      <c r="AM12" s="498"/>
      <c r="AN12" s="497" t="s">
        <v>14</v>
      </c>
      <c r="AO12" s="497"/>
      <c r="AP12" s="497"/>
      <c r="AQ12" s="502"/>
    </row>
    <row r="13" spans="2:43" s="10" customFormat="1" ht="44.25" customHeight="1">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28" t="s">
        <v>24</v>
      </c>
      <c r="AG13" s="530" t="s">
        <v>25</v>
      </c>
      <c r="AH13" s="512"/>
      <c r="AI13" s="512"/>
      <c r="AJ13" s="512"/>
      <c r="AK13" s="512"/>
      <c r="AL13" s="512"/>
      <c r="AM13" s="507"/>
      <c r="AN13" s="531" t="s">
        <v>26</v>
      </c>
      <c r="AO13" s="532"/>
      <c r="AP13" s="533"/>
      <c r="AQ13" s="515" t="s">
        <v>27</v>
      </c>
    </row>
    <row r="14" spans="2:43" s="10" customFormat="1" ht="66"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7"/>
      <c r="AG14" s="524" t="s">
        <v>28</v>
      </c>
      <c r="AH14" s="415"/>
      <c r="AI14" s="415" t="s">
        <v>29</v>
      </c>
      <c r="AJ14" s="415"/>
      <c r="AK14" s="415" t="s">
        <v>30</v>
      </c>
      <c r="AL14" s="415"/>
      <c r="AM14" s="416"/>
      <c r="AN14" s="4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226</v>
      </c>
      <c r="R15" s="519"/>
      <c r="S15" s="415" t="s">
        <v>37</v>
      </c>
      <c r="T15" s="15"/>
      <c r="U15" s="415" t="s">
        <v>38</v>
      </c>
      <c r="V15" s="15"/>
      <c r="W15" s="415" t="s">
        <v>227</v>
      </c>
      <c r="X15" s="15"/>
      <c r="Y15" s="415" t="s">
        <v>39</v>
      </c>
      <c r="Z15" s="15"/>
      <c r="AA15" s="415" t="s">
        <v>40</v>
      </c>
      <c r="AB15" s="15"/>
      <c r="AC15" s="415" t="s">
        <v>41</v>
      </c>
      <c r="AD15" s="15"/>
      <c r="AE15" s="415" t="s">
        <v>42</v>
      </c>
      <c r="AF15" s="527"/>
      <c r="AG15" s="524"/>
      <c r="AH15" s="415"/>
      <c r="AI15" s="415"/>
      <c r="AJ15" s="415"/>
      <c r="AK15" s="415" t="s">
        <v>34</v>
      </c>
      <c r="AL15" s="415" t="s">
        <v>35</v>
      </c>
      <c r="AM15" s="416" t="s">
        <v>43</v>
      </c>
      <c r="AN15" s="525"/>
      <c r="AO15" s="526"/>
      <c r="AP15" s="527"/>
      <c r="AQ15" s="516"/>
    </row>
    <row r="16" spans="2:43" s="10" customFormat="1" ht="87.75" customHeight="1" thickBot="1">
      <c r="B16" s="495"/>
      <c r="C16" s="505"/>
      <c r="D16" s="506"/>
      <c r="E16" s="509"/>
      <c r="F16" s="16" t="s">
        <v>44</v>
      </c>
      <c r="G16" s="17" t="s">
        <v>45</v>
      </c>
      <c r="H16" s="17" t="s">
        <v>46</v>
      </c>
      <c r="I16" s="418"/>
      <c r="J16" s="14"/>
      <c r="K16" s="520"/>
      <c r="L16" s="521"/>
      <c r="M16" s="523"/>
      <c r="N16" s="521"/>
      <c r="O16" s="417"/>
      <c r="P16" s="418"/>
      <c r="Q16" s="520"/>
      <c r="R16" s="521"/>
      <c r="S16" s="417"/>
      <c r="T16" s="18"/>
      <c r="U16" s="417"/>
      <c r="V16" s="18"/>
      <c r="W16" s="417"/>
      <c r="X16" s="18"/>
      <c r="Y16" s="417"/>
      <c r="Z16" s="18"/>
      <c r="AA16" s="417"/>
      <c r="AB16" s="18"/>
      <c r="AC16" s="417"/>
      <c r="AD16" s="18"/>
      <c r="AE16" s="417"/>
      <c r="AF16" s="529"/>
      <c r="AG16" s="519"/>
      <c r="AH16" s="417"/>
      <c r="AI16" s="417"/>
      <c r="AJ16" s="417"/>
      <c r="AK16" s="417"/>
      <c r="AL16" s="417"/>
      <c r="AM16" s="418"/>
      <c r="AN16" s="525"/>
      <c r="AO16" s="526"/>
      <c r="AP16" s="527"/>
      <c r="AQ16" s="517"/>
    </row>
    <row r="17" spans="2:43" s="311" customFormat="1" ht="306">
      <c r="B17" s="306">
        <v>1</v>
      </c>
      <c r="C17" s="307" t="s">
        <v>47</v>
      </c>
      <c r="D17" s="157" t="s">
        <v>118</v>
      </c>
      <c r="E17" s="248" t="s">
        <v>167</v>
      </c>
      <c r="F17" s="158" t="s">
        <v>366</v>
      </c>
      <c r="G17" s="159" t="s">
        <v>367</v>
      </c>
      <c r="H17" s="159" t="s">
        <v>368</v>
      </c>
      <c r="I17" s="254" t="s">
        <v>116</v>
      </c>
      <c r="J17" s="243" t="str">
        <f>IF(I17="corrupción","impactoco","impacto")</f>
        <v>impacto</v>
      </c>
      <c r="K17" s="160" t="s">
        <v>73</v>
      </c>
      <c r="L17" s="162" t="str">
        <f t="shared" ref="L17:L36" si="0">IF(K17="RARO","1",IF(K17="IMPROBABLE","2",IF(K17="POSIBLE","3",IF(K17="PROBABLE","4",IF(K17="CASI CIERTA","5","")))))</f>
        <v>2</v>
      </c>
      <c r="M17" s="161" t="s">
        <v>83</v>
      </c>
      <c r="N17" s="162" t="str">
        <f>IF(M17="INSIGNIFICANTE","1",IF(M17="MENOR","2",IF(M17="MODERADO","3",IF(M17="MAYOR","4",IF(M17="CATASTRÓFICO","5","")))))</f>
        <v>3</v>
      </c>
      <c r="O17" s="163">
        <f>IF(L17="","",L17*N17)</f>
        <v>6</v>
      </c>
      <c r="P17" s="164" t="str">
        <f>IF(O17="","",IF(O17&gt;=15,"RIESGO EXTREMO",IF(O17&gt;=7,"RIESGO ALTO",IF(O17&gt;=4,"RIESGO MODERADO",IF(O17&gt;=1,"RIESGO BAJO","")))))</f>
        <v>RIESGO MODERADO</v>
      </c>
      <c r="Q17" s="575" t="s">
        <v>369</v>
      </c>
      <c r="R17" s="576"/>
      <c r="S17" s="161" t="s">
        <v>56</v>
      </c>
      <c r="T17" s="165">
        <f>IF(S17="SI",15,0)</f>
        <v>0</v>
      </c>
      <c r="U17" s="161" t="s">
        <v>55</v>
      </c>
      <c r="V17" s="165">
        <f>IF(U17="SI",5,0)</f>
        <v>5</v>
      </c>
      <c r="W17" s="161" t="s">
        <v>55</v>
      </c>
      <c r="X17" s="166">
        <f>IF(W17="SI",25,0)</f>
        <v>25</v>
      </c>
      <c r="Y17" s="161" t="s">
        <v>55</v>
      </c>
      <c r="Z17" s="165">
        <f>IF(Y17="SI",15,0)</f>
        <v>15</v>
      </c>
      <c r="AA17" s="161" t="s">
        <v>55</v>
      </c>
      <c r="AB17" s="166">
        <f>IF(AA17="SI",10,0)</f>
        <v>10</v>
      </c>
      <c r="AC17" s="161" t="s">
        <v>55</v>
      </c>
      <c r="AD17" s="165">
        <f>IF(AC17="SI",30,0)</f>
        <v>30</v>
      </c>
      <c r="AE17" s="167">
        <f>T17+V17+X17+Z17+AB17+AD17</f>
        <v>85</v>
      </c>
      <c r="AF17" s="308" t="str">
        <f>IF(AE17="","",IF(AE17="","",IF(AE17&gt;76,"2",IF(AE17&gt;=51,"1",IF(AE17&gt;=0,"0","")))))</f>
        <v>2</v>
      </c>
      <c r="AG17" s="160" t="s">
        <v>74</v>
      </c>
      <c r="AH17" s="162" t="str">
        <f t="shared" ref="AH17:AH36" si="1">IF(AG17="RARO","1",IF(AG17="IMPROBABLE","2",IF(AG17="POSIBLE","3",IF(AG17="PROBABLE","4",IF(AG17="CASI CIERTA","5","")))))</f>
        <v>1</v>
      </c>
      <c r="AI17" s="161" t="s">
        <v>83</v>
      </c>
      <c r="AJ17" s="162" t="str">
        <f>IF(AI17="INSIGNIFICANTE","1",IF(AI17="MENOR","2",IF(AI17="MODERADO","3",IF(AI17="MAYOR","4",IF(AI17="CATASTRÓFICO","5","")))))</f>
        <v>3</v>
      </c>
      <c r="AK17" s="163">
        <f t="shared" ref="AK17:AK33" si="2">IF(AH17="","",AH17*AJ17)</f>
        <v>3</v>
      </c>
      <c r="AL17" s="163" t="str">
        <f>IF(AK17="","",IF(AK17&gt;=15,"RIESGO EXTREMO",IF(AK17&gt;=7,"RIESGO ALTO",IF(AK17&gt;=4,"RIESGO MODERADO",IF(AK17&gt;=1,"RIESGO BAJO","")))))</f>
        <v>RIESGO BAJO</v>
      </c>
      <c r="AM17" s="321" t="str">
        <f>IF(AL17="","",IF(AL17="RIESGO EXTREMO","COMPARTIR O TRANSFERIR EL RIESGO",IF(AL17="RIESGO ALTO","EVITAR EL RIESGO",IF(AL17="RIESGO MODERADO","REDUCIR EL RIESGO",IF(AL17="RIESGO BAJO","ASUMIR","")))))</f>
        <v>ASUMIR</v>
      </c>
      <c r="AN17" s="258" t="s">
        <v>370</v>
      </c>
      <c r="AO17" s="163" t="s">
        <v>371</v>
      </c>
      <c r="AP17" s="324" t="s">
        <v>372</v>
      </c>
      <c r="AQ17" s="310" t="s">
        <v>373</v>
      </c>
    </row>
    <row r="18" spans="2:43" s="311" customFormat="1" ht="198">
      <c r="B18" s="312">
        <v>2</v>
      </c>
      <c r="C18" s="313" t="s">
        <v>47</v>
      </c>
      <c r="D18" s="171" t="s">
        <v>118</v>
      </c>
      <c r="E18" s="250" t="s">
        <v>167</v>
      </c>
      <c r="F18" s="376" t="s">
        <v>374</v>
      </c>
      <c r="G18" s="173" t="s">
        <v>375</v>
      </c>
      <c r="H18" s="173" t="s">
        <v>376</v>
      </c>
      <c r="I18" s="255" t="s">
        <v>51</v>
      </c>
      <c r="J18" s="244" t="str">
        <f t="shared" ref="J18:J36" si="3">IF(I18="corrupción","impactoco","impacto")</f>
        <v>impacto</v>
      </c>
      <c r="K18" s="174" t="s">
        <v>131</v>
      </c>
      <c r="L18" s="176" t="str">
        <f t="shared" si="0"/>
        <v>3</v>
      </c>
      <c r="M18" s="175" t="s">
        <v>137</v>
      </c>
      <c r="N18" s="176" t="str">
        <f t="shared" ref="N18:N36" si="4">IF(M18="INSIGNIFICANTE","1",IF(M18="MENOR","2",IF(M18="MODERADO","3",IF(M18="MAYOR","4",IF(M18="CATASTRÓFICO","5","")))))</f>
        <v>2</v>
      </c>
      <c r="O18" s="177">
        <f t="shared" ref="O18:O33" si="5">IF(L18="","",L18*N18)</f>
        <v>6</v>
      </c>
      <c r="P18" s="178" t="str">
        <f t="shared" ref="P18:P33" si="6">IF(O18="","",IF(O18&gt;=15,"RIESGO EXTREMO",IF(O18&gt;=7,"RIESGO ALTO",IF(O18&gt;=4,"RIESGO MODERADO",IF(O18&gt;=1,"RIESGO BAJO","")))))</f>
        <v>RIESGO MODERADO</v>
      </c>
      <c r="Q18" s="436" t="s">
        <v>377</v>
      </c>
      <c r="R18" s="437" t="s">
        <v>377</v>
      </c>
      <c r="S18" s="175" t="s">
        <v>56</v>
      </c>
      <c r="T18" s="179">
        <f t="shared" ref="T18:T36" si="7">IF(S18="SI",15,0)</f>
        <v>0</v>
      </c>
      <c r="U18" s="175" t="s">
        <v>56</v>
      </c>
      <c r="V18" s="179">
        <f t="shared" ref="V18:V36" si="8">IF(U18="SI",5,0)</f>
        <v>0</v>
      </c>
      <c r="W18" s="175" t="s">
        <v>56</v>
      </c>
      <c r="X18" s="180">
        <f t="shared" ref="X18:X36" si="9">IF(W18="SI",25,0)</f>
        <v>0</v>
      </c>
      <c r="Y18" s="175" t="s">
        <v>56</v>
      </c>
      <c r="Z18" s="179">
        <f t="shared" ref="Z18:Z36" si="10">IF(Y18="SI",15,0)</f>
        <v>0</v>
      </c>
      <c r="AA18" s="175" t="s">
        <v>56</v>
      </c>
      <c r="AB18" s="180">
        <f t="shared" ref="AB18:AB36" si="11">IF(AA18="SI",10,0)</f>
        <v>0</v>
      </c>
      <c r="AC18" s="175" t="s">
        <v>56</v>
      </c>
      <c r="AD18" s="179">
        <f t="shared" ref="AD18:AD36" si="12">IF(AC18="SI",30,0)</f>
        <v>0</v>
      </c>
      <c r="AE18" s="181">
        <f t="shared" ref="AE18:AE36" si="13">T18+V18+X18+Z18+AB18+AD18</f>
        <v>0</v>
      </c>
      <c r="AF18" s="325" t="str">
        <f t="shared" ref="AF18:AF36" si="14">IF(AE18="","",IF(AE18="","",IF(AE18&gt;76,"2",IF(AE18&gt;=51,"1",IF(AE18&gt;=0,"0","")))))</f>
        <v>0</v>
      </c>
      <c r="AG18" s="174" t="s">
        <v>131</v>
      </c>
      <c r="AH18" s="176" t="str">
        <f t="shared" si="1"/>
        <v>3</v>
      </c>
      <c r="AI18" s="175" t="s">
        <v>137</v>
      </c>
      <c r="AJ18" s="176" t="str">
        <f t="shared" ref="AJ18:AJ36" si="15">IF(AI18="INSIGNIFICANTE","1",IF(AI18="MENOR","2",IF(AI18="MODERADO","3",IF(AI18="MAYOR","4",IF(AI18="CATASTRÓFICO","5","")))))</f>
        <v>2</v>
      </c>
      <c r="AK18" s="177">
        <f t="shared" si="2"/>
        <v>6</v>
      </c>
      <c r="AL18" s="177" t="str">
        <f t="shared" ref="AL18:AL33" si="16">IF(AK18="","",IF(AK18&gt;=15,"RIESGO EXTREMO",IF(AK18&gt;=7,"RIESGO ALTO",IF(AK18&gt;=4,"RIESGO MODERADO",IF(AK18&gt;=1,"RIESGO BAJO","")))))</f>
        <v>RIESGO MODERADO</v>
      </c>
      <c r="AM18" s="361" t="str">
        <f t="shared" ref="AM18:AM36" si="17">IF(AL18="","",IF(AL18="RIESGO EXTREMO","COMPARTIR O TRANSFERIR EL RIESGO",IF(AL18="RIESGO ALTO","EVITAR EL RIESGO",IF(AL18="RIESGO MODERADO","REDUCIR EL RIESGO",IF(AL18="RIESGO BAJO","ASUMIR","")))))</f>
        <v>REDUCIR EL RIESGO</v>
      </c>
      <c r="AN18" s="200" t="s">
        <v>378</v>
      </c>
      <c r="AO18" s="177" t="s">
        <v>371</v>
      </c>
      <c r="AP18" s="201" t="s">
        <v>372</v>
      </c>
      <c r="AQ18" s="377" t="s">
        <v>379</v>
      </c>
    </row>
    <row r="19" spans="2:43" s="311" customFormat="1" ht="288">
      <c r="B19" s="312">
        <v>3</v>
      </c>
      <c r="C19" s="313" t="s">
        <v>100</v>
      </c>
      <c r="D19" s="171" t="s">
        <v>105</v>
      </c>
      <c r="E19" s="250" t="s">
        <v>320</v>
      </c>
      <c r="F19" s="172" t="s">
        <v>380</v>
      </c>
      <c r="G19" s="173" t="s">
        <v>381</v>
      </c>
      <c r="H19" s="173" t="s">
        <v>382</v>
      </c>
      <c r="I19" s="255" t="s">
        <v>116</v>
      </c>
      <c r="J19" s="244" t="str">
        <f t="shared" si="3"/>
        <v>impacto</v>
      </c>
      <c r="K19" s="174" t="s">
        <v>65</v>
      </c>
      <c r="L19" s="176" t="str">
        <f t="shared" si="0"/>
        <v>4</v>
      </c>
      <c r="M19" s="175" t="s">
        <v>53</v>
      </c>
      <c r="N19" s="176" t="str">
        <f t="shared" si="4"/>
        <v>4</v>
      </c>
      <c r="O19" s="177">
        <f t="shared" si="5"/>
        <v>16</v>
      </c>
      <c r="P19" s="178" t="str">
        <f t="shared" si="6"/>
        <v>RIESGO EXTREMO</v>
      </c>
      <c r="Q19" s="436" t="s">
        <v>383</v>
      </c>
      <c r="R19" s="437" t="s">
        <v>383</v>
      </c>
      <c r="S19" s="175" t="s">
        <v>55</v>
      </c>
      <c r="T19" s="179">
        <f t="shared" si="7"/>
        <v>15</v>
      </c>
      <c r="U19" s="175" t="s">
        <v>55</v>
      </c>
      <c r="V19" s="179">
        <f t="shared" si="8"/>
        <v>5</v>
      </c>
      <c r="W19" s="175" t="s">
        <v>55</v>
      </c>
      <c r="X19" s="180">
        <f t="shared" si="9"/>
        <v>25</v>
      </c>
      <c r="Y19" s="175" t="s">
        <v>55</v>
      </c>
      <c r="Z19" s="179">
        <f t="shared" si="10"/>
        <v>15</v>
      </c>
      <c r="AA19" s="175" t="s">
        <v>55</v>
      </c>
      <c r="AB19" s="180">
        <f t="shared" si="11"/>
        <v>10</v>
      </c>
      <c r="AC19" s="175" t="s">
        <v>55</v>
      </c>
      <c r="AD19" s="179">
        <f t="shared" si="12"/>
        <v>30</v>
      </c>
      <c r="AE19" s="181">
        <f t="shared" si="13"/>
        <v>100</v>
      </c>
      <c r="AF19" s="325" t="str">
        <f t="shared" si="14"/>
        <v>2</v>
      </c>
      <c r="AG19" s="174" t="s">
        <v>65</v>
      </c>
      <c r="AH19" s="176" t="str">
        <f t="shared" si="1"/>
        <v>4</v>
      </c>
      <c r="AI19" s="175" t="s">
        <v>135</v>
      </c>
      <c r="AJ19" s="176" t="str">
        <f t="shared" si="15"/>
        <v>1</v>
      </c>
      <c r="AK19" s="177">
        <f t="shared" si="2"/>
        <v>4</v>
      </c>
      <c r="AL19" s="177" t="str">
        <f t="shared" si="16"/>
        <v>RIESGO MODERADO</v>
      </c>
      <c r="AM19" s="361" t="str">
        <f t="shared" si="17"/>
        <v>REDUCIR EL RIESGO</v>
      </c>
      <c r="AN19" s="187" t="s">
        <v>384</v>
      </c>
      <c r="AO19" s="177" t="s">
        <v>385</v>
      </c>
      <c r="AP19" s="201" t="s">
        <v>386</v>
      </c>
      <c r="AQ19" s="316" t="s">
        <v>387</v>
      </c>
    </row>
    <row r="20" spans="2:43" s="311" customFormat="1" ht="144">
      <c r="B20" s="312">
        <v>4</v>
      </c>
      <c r="C20" s="313" t="s">
        <v>47</v>
      </c>
      <c r="D20" s="171" t="s">
        <v>118</v>
      </c>
      <c r="E20" s="250" t="s">
        <v>167</v>
      </c>
      <c r="F20" s="172" t="s">
        <v>388</v>
      </c>
      <c r="G20" s="173" t="s">
        <v>389</v>
      </c>
      <c r="H20" s="173" t="s">
        <v>390</v>
      </c>
      <c r="I20" s="255" t="s">
        <v>116</v>
      </c>
      <c r="J20" s="244" t="str">
        <f t="shared" si="3"/>
        <v>impacto</v>
      </c>
      <c r="K20" s="174" t="s">
        <v>65</v>
      </c>
      <c r="L20" s="176" t="str">
        <f t="shared" si="0"/>
        <v>4</v>
      </c>
      <c r="M20" s="175" t="s">
        <v>83</v>
      </c>
      <c r="N20" s="176" t="str">
        <f t="shared" si="4"/>
        <v>3</v>
      </c>
      <c r="O20" s="177">
        <f t="shared" si="5"/>
        <v>12</v>
      </c>
      <c r="P20" s="178" t="str">
        <f t="shared" si="6"/>
        <v>RIESGO ALTO</v>
      </c>
      <c r="Q20" s="436" t="s">
        <v>391</v>
      </c>
      <c r="R20" s="437" t="s">
        <v>391</v>
      </c>
      <c r="S20" s="175" t="s">
        <v>55</v>
      </c>
      <c r="T20" s="179">
        <f t="shared" si="7"/>
        <v>15</v>
      </c>
      <c r="U20" s="175" t="s">
        <v>55</v>
      </c>
      <c r="V20" s="179">
        <f t="shared" si="8"/>
        <v>5</v>
      </c>
      <c r="W20" s="175" t="s">
        <v>55</v>
      </c>
      <c r="X20" s="180">
        <f t="shared" si="9"/>
        <v>25</v>
      </c>
      <c r="Y20" s="175" t="s">
        <v>55</v>
      </c>
      <c r="Z20" s="179">
        <f t="shared" si="10"/>
        <v>15</v>
      </c>
      <c r="AA20" s="175" t="s">
        <v>55</v>
      </c>
      <c r="AB20" s="180">
        <f t="shared" si="11"/>
        <v>10</v>
      </c>
      <c r="AC20" s="175" t="s">
        <v>55</v>
      </c>
      <c r="AD20" s="179">
        <f t="shared" si="12"/>
        <v>30</v>
      </c>
      <c r="AE20" s="181">
        <f t="shared" si="13"/>
        <v>100</v>
      </c>
      <c r="AF20" s="325" t="str">
        <f t="shared" si="14"/>
        <v>2</v>
      </c>
      <c r="AG20" s="174" t="s">
        <v>73</v>
      </c>
      <c r="AH20" s="176" t="str">
        <f t="shared" si="1"/>
        <v>2</v>
      </c>
      <c r="AI20" s="175" t="s">
        <v>137</v>
      </c>
      <c r="AJ20" s="176" t="str">
        <f t="shared" si="15"/>
        <v>2</v>
      </c>
      <c r="AK20" s="177">
        <f t="shared" si="2"/>
        <v>4</v>
      </c>
      <c r="AL20" s="177" t="str">
        <f t="shared" si="16"/>
        <v>RIESGO MODERADO</v>
      </c>
      <c r="AM20" s="361" t="str">
        <f t="shared" si="17"/>
        <v>REDUCIR EL RIESGO</v>
      </c>
      <c r="AN20" s="200" t="s">
        <v>392</v>
      </c>
      <c r="AO20" s="177" t="s">
        <v>385</v>
      </c>
      <c r="AP20" s="201" t="s">
        <v>386</v>
      </c>
      <c r="AQ20" s="317" t="s">
        <v>393</v>
      </c>
    </row>
    <row r="21" spans="2:43" s="311" customFormat="1" ht="216">
      <c r="B21" s="312">
        <v>5</v>
      </c>
      <c r="C21" s="313" t="s">
        <v>47</v>
      </c>
      <c r="D21" s="171" t="s">
        <v>118</v>
      </c>
      <c r="E21" s="250" t="s">
        <v>167</v>
      </c>
      <c r="F21" s="172" t="s">
        <v>394</v>
      </c>
      <c r="G21" s="173" t="s">
        <v>395</v>
      </c>
      <c r="H21" s="173" t="s">
        <v>396</v>
      </c>
      <c r="I21" s="255" t="s">
        <v>116</v>
      </c>
      <c r="J21" s="244" t="str">
        <f t="shared" si="3"/>
        <v>impacto</v>
      </c>
      <c r="K21" s="174" t="s">
        <v>65</v>
      </c>
      <c r="L21" s="176" t="str">
        <f t="shared" si="0"/>
        <v>4</v>
      </c>
      <c r="M21" s="175" t="s">
        <v>83</v>
      </c>
      <c r="N21" s="176" t="str">
        <f t="shared" si="4"/>
        <v>3</v>
      </c>
      <c r="O21" s="177">
        <f t="shared" si="5"/>
        <v>12</v>
      </c>
      <c r="P21" s="178" t="str">
        <f t="shared" si="6"/>
        <v>RIESGO ALTO</v>
      </c>
      <c r="Q21" s="436" t="s">
        <v>397</v>
      </c>
      <c r="R21" s="437" t="s">
        <v>397</v>
      </c>
      <c r="S21" s="175" t="s">
        <v>55</v>
      </c>
      <c r="T21" s="179">
        <f t="shared" si="7"/>
        <v>15</v>
      </c>
      <c r="U21" s="175" t="s">
        <v>55</v>
      </c>
      <c r="V21" s="179">
        <f t="shared" si="8"/>
        <v>5</v>
      </c>
      <c r="W21" s="175" t="s">
        <v>55</v>
      </c>
      <c r="X21" s="180">
        <f t="shared" si="9"/>
        <v>25</v>
      </c>
      <c r="Y21" s="175" t="s">
        <v>55</v>
      </c>
      <c r="Z21" s="179">
        <f t="shared" si="10"/>
        <v>15</v>
      </c>
      <c r="AA21" s="175" t="s">
        <v>55</v>
      </c>
      <c r="AB21" s="180">
        <f t="shared" si="11"/>
        <v>10</v>
      </c>
      <c r="AC21" s="175" t="s">
        <v>55</v>
      </c>
      <c r="AD21" s="179">
        <f t="shared" si="12"/>
        <v>30</v>
      </c>
      <c r="AE21" s="181">
        <f t="shared" si="13"/>
        <v>100</v>
      </c>
      <c r="AF21" s="325" t="str">
        <f t="shared" si="14"/>
        <v>2</v>
      </c>
      <c r="AG21" s="174" t="s">
        <v>73</v>
      </c>
      <c r="AH21" s="176" t="str">
        <f t="shared" si="1"/>
        <v>2</v>
      </c>
      <c r="AI21" s="175" t="s">
        <v>83</v>
      </c>
      <c r="AJ21" s="176" t="str">
        <f t="shared" si="15"/>
        <v>3</v>
      </c>
      <c r="AK21" s="177">
        <f t="shared" si="2"/>
        <v>6</v>
      </c>
      <c r="AL21" s="177" t="str">
        <f t="shared" si="16"/>
        <v>RIESGO MODERADO</v>
      </c>
      <c r="AM21" s="361" t="str">
        <f t="shared" si="17"/>
        <v>REDUCIR EL RIESGO</v>
      </c>
      <c r="AN21" s="187" t="s">
        <v>398</v>
      </c>
      <c r="AO21" s="177" t="s">
        <v>399</v>
      </c>
      <c r="AP21" s="201" t="s">
        <v>386</v>
      </c>
      <c r="AQ21" s="354" t="s">
        <v>400</v>
      </c>
    </row>
    <row r="22" spans="2:43" s="311" customFormat="1" ht="180">
      <c r="B22" s="312">
        <v>6</v>
      </c>
      <c r="C22" s="313" t="s">
        <v>47</v>
      </c>
      <c r="D22" s="171" t="s">
        <v>48</v>
      </c>
      <c r="E22" s="250" t="s">
        <v>49</v>
      </c>
      <c r="F22" s="172" t="s">
        <v>401</v>
      </c>
      <c r="G22" s="173" t="s">
        <v>402</v>
      </c>
      <c r="H22" s="173" t="s">
        <v>403</v>
      </c>
      <c r="I22" s="255" t="s">
        <v>116</v>
      </c>
      <c r="J22" s="244" t="str">
        <f t="shared" si="3"/>
        <v>impacto</v>
      </c>
      <c r="K22" s="174" t="s">
        <v>65</v>
      </c>
      <c r="L22" s="176" t="str">
        <f t="shared" si="0"/>
        <v>4</v>
      </c>
      <c r="M22" s="175" t="s">
        <v>137</v>
      </c>
      <c r="N22" s="176" t="str">
        <f t="shared" si="4"/>
        <v>2</v>
      </c>
      <c r="O22" s="177">
        <f t="shared" si="5"/>
        <v>8</v>
      </c>
      <c r="P22" s="178" t="str">
        <f t="shared" si="6"/>
        <v>RIESGO ALTO</v>
      </c>
      <c r="Q22" s="436" t="s">
        <v>377</v>
      </c>
      <c r="R22" s="437" t="s">
        <v>377</v>
      </c>
      <c r="S22" s="175" t="s">
        <v>56</v>
      </c>
      <c r="T22" s="179">
        <f t="shared" si="7"/>
        <v>0</v>
      </c>
      <c r="U22" s="175" t="s">
        <v>56</v>
      </c>
      <c r="V22" s="179">
        <f t="shared" si="8"/>
        <v>0</v>
      </c>
      <c r="W22" s="175" t="s">
        <v>56</v>
      </c>
      <c r="X22" s="180">
        <f t="shared" si="9"/>
        <v>0</v>
      </c>
      <c r="Y22" s="175" t="s">
        <v>56</v>
      </c>
      <c r="Z22" s="179">
        <f t="shared" si="10"/>
        <v>0</v>
      </c>
      <c r="AA22" s="175" t="s">
        <v>56</v>
      </c>
      <c r="AB22" s="180">
        <f t="shared" si="11"/>
        <v>0</v>
      </c>
      <c r="AC22" s="175" t="s">
        <v>56</v>
      </c>
      <c r="AD22" s="179">
        <f t="shared" si="12"/>
        <v>0</v>
      </c>
      <c r="AE22" s="181">
        <f t="shared" si="13"/>
        <v>0</v>
      </c>
      <c r="AF22" s="325" t="str">
        <f t="shared" si="14"/>
        <v>0</v>
      </c>
      <c r="AG22" s="174" t="s">
        <v>65</v>
      </c>
      <c r="AH22" s="176" t="str">
        <f t="shared" si="1"/>
        <v>4</v>
      </c>
      <c r="AI22" s="175" t="s">
        <v>137</v>
      </c>
      <c r="AJ22" s="176" t="str">
        <f t="shared" si="15"/>
        <v>2</v>
      </c>
      <c r="AK22" s="177">
        <f t="shared" si="2"/>
        <v>8</v>
      </c>
      <c r="AL22" s="177" t="str">
        <f t="shared" si="16"/>
        <v>RIESGO ALTO</v>
      </c>
      <c r="AM22" s="361" t="str">
        <f t="shared" si="17"/>
        <v>EVITAR EL RIESGO</v>
      </c>
      <c r="AN22" s="200" t="s">
        <v>404</v>
      </c>
      <c r="AO22" s="177" t="s">
        <v>405</v>
      </c>
      <c r="AP22" s="201" t="s">
        <v>386</v>
      </c>
      <c r="AQ22" s="354"/>
    </row>
    <row r="23" spans="2:43" s="311" customFormat="1" ht="288">
      <c r="B23" s="312">
        <v>7</v>
      </c>
      <c r="C23" s="313" t="s">
        <v>100</v>
      </c>
      <c r="D23" s="171" t="s">
        <v>108</v>
      </c>
      <c r="E23" s="250" t="s">
        <v>177</v>
      </c>
      <c r="F23" s="172" t="s">
        <v>406</v>
      </c>
      <c r="G23" s="173" t="s">
        <v>407</v>
      </c>
      <c r="H23" s="173" t="s">
        <v>408</v>
      </c>
      <c r="I23" s="255" t="s">
        <v>81</v>
      </c>
      <c r="J23" s="244" t="str">
        <f t="shared" si="3"/>
        <v>impactoco</v>
      </c>
      <c r="K23" s="174" t="s">
        <v>131</v>
      </c>
      <c r="L23" s="176" t="str">
        <f t="shared" si="0"/>
        <v>3</v>
      </c>
      <c r="M23" s="175" t="s">
        <v>83</v>
      </c>
      <c r="N23" s="176" t="str">
        <f t="shared" si="4"/>
        <v>3</v>
      </c>
      <c r="O23" s="177">
        <f t="shared" si="5"/>
        <v>9</v>
      </c>
      <c r="P23" s="178" t="str">
        <f t="shared" si="6"/>
        <v>RIESGO ALTO</v>
      </c>
      <c r="Q23" s="436" t="s">
        <v>383</v>
      </c>
      <c r="R23" s="437" t="s">
        <v>383</v>
      </c>
      <c r="S23" s="175" t="s">
        <v>55</v>
      </c>
      <c r="T23" s="179">
        <f t="shared" si="7"/>
        <v>15</v>
      </c>
      <c r="U23" s="175" t="s">
        <v>55</v>
      </c>
      <c r="V23" s="179">
        <f t="shared" si="8"/>
        <v>5</v>
      </c>
      <c r="W23" s="175" t="s">
        <v>55</v>
      </c>
      <c r="X23" s="180">
        <f t="shared" si="9"/>
        <v>25</v>
      </c>
      <c r="Y23" s="175" t="s">
        <v>55</v>
      </c>
      <c r="Z23" s="179">
        <f t="shared" si="10"/>
        <v>15</v>
      </c>
      <c r="AA23" s="175" t="s">
        <v>55</v>
      </c>
      <c r="AB23" s="180">
        <f t="shared" si="11"/>
        <v>10</v>
      </c>
      <c r="AC23" s="175" t="s">
        <v>55</v>
      </c>
      <c r="AD23" s="179">
        <f t="shared" si="12"/>
        <v>30</v>
      </c>
      <c r="AE23" s="181">
        <f t="shared" si="13"/>
        <v>100</v>
      </c>
      <c r="AF23" s="325" t="str">
        <f t="shared" si="14"/>
        <v>2</v>
      </c>
      <c r="AG23" s="174" t="s">
        <v>74</v>
      </c>
      <c r="AH23" s="176" t="str">
        <f t="shared" si="1"/>
        <v>1</v>
      </c>
      <c r="AI23" s="175" t="s">
        <v>83</v>
      </c>
      <c r="AJ23" s="176" t="str">
        <f t="shared" si="15"/>
        <v>3</v>
      </c>
      <c r="AK23" s="177">
        <f t="shared" si="2"/>
        <v>3</v>
      </c>
      <c r="AL23" s="177" t="str">
        <f t="shared" si="16"/>
        <v>RIESGO BAJO</v>
      </c>
      <c r="AM23" s="361" t="str">
        <f t="shared" si="17"/>
        <v>ASUMIR</v>
      </c>
      <c r="AN23" s="187" t="s">
        <v>384</v>
      </c>
      <c r="AO23" s="177" t="s">
        <v>385</v>
      </c>
      <c r="AP23" s="201" t="s">
        <v>386</v>
      </c>
      <c r="AQ23" s="378" t="s">
        <v>387</v>
      </c>
    </row>
    <row r="24" spans="2:43" s="311" customFormat="1" ht="144">
      <c r="B24" s="312">
        <v>8</v>
      </c>
      <c r="C24" s="313" t="s">
        <v>47</v>
      </c>
      <c r="D24" s="171" t="s">
        <v>118</v>
      </c>
      <c r="E24" s="250" t="s">
        <v>167</v>
      </c>
      <c r="F24" s="172" t="s">
        <v>409</v>
      </c>
      <c r="G24" s="173" t="s">
        <v>410</v>
      </c>
      <c r="H24" s="173" t="s">
        <v>411</v>
      </c>
      <c r="I24" s="255" t="s">
        <v>81</v>
      </c>
      <c r="J24" s="244" t="str">
        <f t="shared" si="3"/>
        <v>impactoco</v>
      </c>
      <c r="K24" s="174" t="s">
        <v>131</v>
      </c>
      <c r="L24" s="176" t="str">
        <f t="shared" si="0"/>
        <v>3</v>
      </c>
      <c r="M24" s="175" t="s">
        <v>53</v>
      </c>
      <c r="N24" s="176" t="str">
        <f t="shared" si="4"/>
        <v>4</v>
      </c>
      <c r="O24" s="177">
        <f t="shared" si="5"/>
        <v>12</v>
      </c>
      <c r="P24" s="178" t="str">
        <f t="shared" si="6"/>
        <v>RIESGO ALTO</v>
      </c>
      <c r="Q24" s="436" t="s">
        <v>412</v>
      </c>
      <c r="R24" s="437" t="s">
        <v>413</v>
      </c>
      <c r="S24" s="175" t="s">
        <v>55</v>
      </c>
      <c r="T24" s="179">
        <f t="shared" si="7"/>
        <v>15</v>
      </c>
      <c r="U24" s="175" t="s">
        <v>55</v>
      </c>
      <c r="V24" s="179">
        <f t="shared" si="8"/>
        <v>5</v>
      </c>
      <c r="W24" s="175" t="s">
        <v>55</v>
      </c>
      <c r="X24" s="180">
        <f t="shared" si="9"/>
        <v>25</v>
      </c>
      <c r="Y24" s="175" t="s">
        <v>55</v>
      </c>
      <c r="Z24" s="179">
        <f t="shared" si="10"/>
        <v>15</v>
      </c>
      <c r="AA24" s="175" t="s">
        <v>55</v>
      </c>
      <c r="AB24" s="180">
        <f t="shared" si="11"/>
        <v>10</v>
      </c>
      <c r="AC24" s="175" t="s">
        <v>55</v>
      </c>
      <c r="AD24" s="179">
        <f t="shared" si="12"/>
        <v>30</v>
      </c>
      <c r="AE24" s="181">
        <f t="shared" si="13"/>
        <v>100</v>
      </c>
      <c r="AF24" s="325" t="str">
        <f t="shared" si="14"/>
        <v>2</v>
      </c>
      <c r="AG24" s="174" t="s">
        <v>74</v>
      </c>
      <c r="AH24" s="176" t="str">
        <f t="shared" si="1"/>
        <v>1</v>
      </c>
      <c r="AI24" s="175" t="s">
        <v>83</v>
      </c>
      <c r="AJ24" s="176" t="str">
        <f t="shared" si="15"/>
        <v>3</v>
      </c>
      <c r="AK24" s="177">
        <f t="shared" si="2"/>
        <v>3</v>
      </c>
      <c r="AL24" s="177" t="str">
        <f t="shared" si="16"/>
        <v>RIESGO BAJO</v>
      </c>
      <c r="AM24" s="361" t="str">
        <f t="shared" si="17"/>
        <v>ASUMIR</v>
      </c>
      <c r="AN24" s="187" t="s">
        <v>414</v>
      </c>
      <c r="AO24" s="177" t="s">
        <v>405</v>
      </c>
      <c r="AP24" s="201" t="s">
        <v>386</v>
      </c>
      <c r="AQ24" s="378" t="s">
        <v>387</v>
      </c>
    </row>
    <row r="25" spans="2:43" s="19" customFormat="1" ht="36.75" customHeight="1">
      <c r="B25" s="41">
        <v>9</v>
      </c>
      <c r="C25" s="42"/>
      <c r="D25" s="43"/>
      <c r="E25" s="44"/>
      <c r="F25" s="45"/>
      <c r="G25" s="62"/>
      <c r="H25" s="62"/>
      <c r="I25" s="46"/>
      <c r="J25" s="47" t="str">
        <f t="shared" si="3"/>
        <v>impacto</v>
      </c>
      <c r="K25" s="48"/>
      <c r="L25" s="49" t="str">
        <f t="shared" si="0"/>
        <v/>
      </c>
      <c r="M25" s="50"/>
      <c r="N25" s="49" t="str">
        <f t="shared" si="4"/>
        <v/>
      </c>
      <c r="O25" s="51" t="str">
        <f t="shared" si="5"/>
        <v/>
      </c>
      <c r="P25" s="52" t="str">
        <f t="shared" si="6"/>
        <v/>
      </c>
      <c r="Q25" s="537"/>
      <c r="R25" s="538"/>
      <c r="S25" s="50"/>
      <c r="T25" s="53">
        <f t="shared" si="7"/>
        <v>0</v>
      </c>
      <c r="U25" s="50"/>
      <c r="V25" s="53">
        <f t="shared" si="8"/>
        <v>0</v>
      </c>
      <c r="W25" s="50"/>
      <c r="X25" s="54">
        <f t="shared" si="9"/>
        <v>0</v>
      </c>
      <c r="Y25" s="50"/>
      <c r="Z25" s="53">
        <f t="shared" si="10"/>
        <v>0</v>
      </c>
      <c r="AA25" s="50"/>
      <c r="AB25" s="54">
        <f t="shared" si="11"/>
        <v>0</v>
      </c>
      <c r="AC25" s="50"/>
      <c r="AD25" s="53">
        <f t="shared" si="12"/>
        <v>0</v>
      </c>
      <c r="AE25" s="55">
        <f t="shared" si="13"/>
        <v>0</v>
      </c>
      <c r="AF25" s="300" t="str">
        <f t="shared" si="14"/>
        <v>0</v>
      </c>
      <c r="AG25" s="48"/>
      <c r="AH25" s="49" t="str">
        <f t="shared" si="1"/>
        <v/>
      </c>
      <c r="AI25" s="50"/>
      <c r="AJ25" s="49" t="str">
        <f t="shared" si="15"/>
        <v/>
      </c>
      <c r="AK25" s="51" t="str">
        <f t="shared" si="2"/>
        <v/>
      </c>
      <c r="AL25" s="51" t="str">
        <f t="shared" si="16"/>
        <v/>
      </c>
      <c r="AM25" s="145" t="str">
        <f t="shared" si="17"/>
        <v/>
      </c>
      <c r="AN25" s="68"/>
      <c r="AO25" s="51"/>
      <c r="AP25" s="64"/>
      <c r="AQ25" s="69"/>
    </row>
    <row r="26" spans="2:43" s="19" customFormat="1" ht="36.75" customHeight="1">
      <c r="B26" s="41">
        <v>10</v>
      </c>
      <c r="C26" s="42"/>
      <c r="D26" s="43"/>
      <c r="E26" s="44"/>
      <c r="F26" s="45"/>
      <c r="G26" s="62"/>
      <c r="H26" s="62"/>
      <c r="I26" s="46"/>
      <c r="J26" s="47" t="str">
        <f t="shared" si="3"/>
        <v>impacto</v>
      </c>
      <c r="K26" s="48"/>
      <c r="L26" s="49" t="str">
        <f t="shared" si="0"/>
        <v/>
      </c>
      <c r="M26" s="50"/>
      <c r="N26" s="49" t="str">
        <f t="shared" si="4"/>
        <v/>
      </c>
      <c r="O26" s="51"/>
      <c r="P26" s="52"/>
      <c r="Q26" s="537"/>
      <c r="R26" s="538"/>
      <c r="S26" s="50"/>
      <c r="T26" s="53">
        <f t="shared" si="7"/>
        <v>0</v>
      </c>
      <c r="U26" s="50"/>
      <c r="V26" s="53">
        <f t="shared" si="8"/>
        <v>0</v>
      </c>
      <c r="W26" s="50"/>
      <c r="X26" s="54">
        <f t="shared" si="9"/>
        <v>0</v>
      </c>
      <c r="Y26" s="50"/>
      <c r="Z26" s="53">
        <f t="shared" si="10"/>
        <v>0</v>
      </c>
      <c r="AA26" s="50"/>
      <c r="AB26" s="54">
        <f t="shared" si="11"/>
        <v>0</v>
      </c>
      <c r="AC26" s="50"/>
      <c r="AD26" s="53">
        <f t="shared" si="12"/>
        <v>0</v>
      </c>
      <c r="AE26" s="55">
        <f t="shared" si="13"/>
        <v>0</v>
      </c>
      <c r="AF26" s="300" t="str">
        <f t="shared" si="14"/>
        <v>0</v>
      </c>
      <c r="AG26" s="48"/>
      <c r="AH26" s="49" t="str">
        <f t="shared" si="1"/>
        <v/>
      </c>
      <c r="AI26" s="50"/>
      <c r="AJ26" s="49" t="str">
        <f t="shared" si="15"/>
        <v/>
      </c>
      <c r="AK26" s="51"/>
      <c r="AL26" s="51"/>
      <c r="AM26" s="145" t="str">
        <f t="shared" si="17"/>
        <v/>
      </c>
      <c r="AN26" s="68"/>
      <c r="AO26" s="51"/>
      <c r="AP26" s="64"/>
      <c r="AQ26" s="69"/>
    </row>
    <row r="27" spans="2:43" s="19" customFormat="1" ht="36.75" customHeight="1">
      <c r="B27" s="41">
        <v>11</v>
      </c>
      <c r="C27" s="42"/>
      <c r="D27" s="43"/>
      <c r="E27" s="44"/>
      <c r="F27" s="45"/>
      <c r="G27" s="62"/>
      <c r="H27" s="62"/>
      <c r="I27" s="46"/>
      <c r="J27" s="47" t="str">
        <f t="shared" si="3"/>
        <v>impacto</v>
      </c>
      <c r="K27" s="48"/>
      <c r="L27" s="49" t="str">
        <f t="shared" si="0"/>
        <v/>
      </c>
      <c r="M27" s="50"/>
      <c r="N27" s="49" t="str">
        <f t="shared" si="4"/>
        <v/>
      </c>
      <c r="O27" s="51"/>
      <c r="P27" s="52"/>
      <c r="Q27" s="537"/>
      <c r="R27" s="538"/>
      <c r="S27" s="50"/>
      <c r="T27" s="53">
        <f t="shared" si="7"/>
        <v>0</v>
      </c>
      <c r="U27" s="50"/>
      <c r="V27" s="53">
        <f t="shared" si="8"/>
        <v>0</v>
      </c>
      <c r="W27" s="50"/>
      <c r="X27" s="54">
        <f t="shared" si="9"/>
        <v>0</v>
      </c>
      <c r="Y27" s="50"/>
      <c r="Z27" s="53">
        <f t="shared" si="10"/>
        <v>0</v>
      </c>
      <c r="AA27" s="50"/>
      <c r="AB27" s="54">
        <f t="shared" si="11"/>
        <v>0</v>
      </c>
      <c r="AC27" s="50"/>
      <c r="AD27" s="53">
        <f t="shared" si="12"/>
        <v>0</v>
      </c>
      <c r="AE27" s="55">
        <f t="shared" si="13"/>
        <v>0</v>
      </c>
      <c r="AF27" s="300" t="str">
        <f t="shared" si="14"/>
        <v>0</v>
      </c>
      <c r="AG27" s="48"/>
      <c r="AH27" s="49" t="str">
        <f t="shared" si="1"/>
        <v/>
      </c>
      <c r="AI27" s="50"/>
      <c r="AJ27" s="49" t="str">
        <f t="shared" si="15"/>
        <v/>
      </c>
      <c r="AK27" s="51"/>
      <c r="AL27" s="51"/>
      <c r="AM27" s="145" t="str">
        <f t="shared" si="17"/>
        <v/>
      </c>
      <c r="AN27" s="68"/>
      <c r="AO27" s="51"/>
      <c r="AP27" s="64"/>
      <c r="AQ27" s="69"/>
    </row>
    <row r="28" spans="2:43" s="19" customFormat="1" ht="36.75" customHeight="1">
      <c r="B28" s="41">
        <v>12</v>
      </c>
      <c r="C28" s="42"/>
      <c r="D28" s="43"/>
      <c r="E28" s="44"/>
      <c r="F28" s="45"/>
      <c r="G28" s="62"/>
      <c r="H28" s="62"/>
      <c r="I28" s="46"/>
      <c r="J28" s="47" t="str">
        <f t="shared" si="3"/>
        <v>impacto</v>
      </c>
      <c r="K28" s="48"/>
      <c r="L28" s="49" t="str">
        <f t="shared" si="0"/>
        <v/>
      </c>
      <c r="M28" s="50"/>
      <c r="N28" s="49" t="str">
        <f t="shared" si="4"/>
        <v/>
      </c>
      <c r="O28" s="51" t="str">
        <f>IF(L28="","",L28*N28)</f>
        <v/>
      </c>
      <c r="P28" s="52" t="str">
        <f>IF(O28="","",IF(O28&gt;=15,"RIESGO EXTREMO",IF(O28&gt;=7,"RIESGO ALTO",IF(O28&gt;=4,"RIESGO MODERADO",IF(O28&gt;=1,"RIESGO BAJO","")))))</f>
        <v/>
      </c>
      <c r="Q28" s="537"/>
      <c r="R28" s="538"/>
      <c r="S28" s="50"/>
      <c r="T28" s="53">
        <f t="shared" si="7"/>
        <v>0</v>
      </c>
      <c r="U28" s="50"/>
      <c r="V28" s="53">
        <f t="shared" si="8"/>
        <v>0</v>
      </c>
      <c r="W28" s="50"/>
      <c r="X28" s="54">
        <f t="shared" si="9"/>
        <v>0</v>
      </c>
      <c r="Y28" s="50"/>
      <c r="Z28" s="53">
        <f t="shared" si="10"/>
        <v>0</v>
      </c>
      <c r="AA28" s="50"/>
      <c r="AB28" s="54">
        <f t="shared" si="11"/>
        <v>0</v>
      </c>
      <c r="AC28" s="50"/>
      <c r="AD28" s="53">
        <f t="shared" si="12"/>
        <v>0</v>
      </c>
      <c r="AE28" s="55">
        <f t="shared" si="13"/>
        <v>0</v>
      </c>
      <c r="AF28" s="300" t="str">
        <f t="shared" si="14"/>
        <v>0</v>
      </c>
      <c r="AG28" s="48"/>
      <c r="AH28" s="49" t="str">
        <f t="shared" si="1"/>
        <v/>
      </c>
      <c r="AI28" s="50"/>
      <c r="AJ28" s="49" t="str">
        <f t="shared" si="15"/>
        <v/>
      </c>
      <c r="AK28" s="51" t="str">
        <f>IF(AH28="","",AH28*AJ28)</f>
        <v/>
      </c>
      <c r="AL28" s="51" t="str">
        <f>IF(AK28="","",IF(AK28&gt;=15,"RIESGO EXTREMO",IF(AK28&gt;=7,"RIESGO ALTO",IF(AK28&gt;=4,"RIESGO MODERADO",IF(AK28&gt;=1,"RIESGO BAJO","")))))</f>
        <v/>
      </c>
      <c r="AM28" s="145" t="str">
        <f t="shared" si="17"/>
        <v/>
      </c>
      <c r="AN28" s="68"/>
      <c r="AO28" s="51"/>
      <c r="AP28" s="64"/>
      <c r="AQ28" s="69"/>
    </row>
    <row r="29" spans="2:43" s="19" customFormat="1" ht="36.75" customHeight="1">
      <c r="B29" s="41">
        <v>13</v>
      </c>
      <c r="C29" s="42"/>
      <c r="D29" s="43"/>
      <c r="E29" s="44"/>
      <c r="F29" s="45"/>
      <c r="G29" s="62"/>
      <c r="H29" s="62"/>
      <c r="I29" s="46"/>
      <c r="J29" s="47" t="str">
        <f t="shared" si="3"/>
        <v>impacto</v>
      </c>
      <c r="K29" s="48"/>
      <c r="L29" s="49" t="str">
        <f t="shared" si="0"/>
        <v/>
      </c>
      <c r="M29" s="50"/>
      <c r="N29" s="49" t="str">
        <f t="shared" si="4"/>
        <v/>
      </c>
      <c r="O29" s="51" t="str">
        <f>IF(L29="","",L29*N29)</f>
        <v/>
      </c>
      <c r="P29" s="52" t="str">
        <f>IF(O29="","",IF(O29&gt;=15,"RIESGO EXTREMO",IF(O29&gt;=7,"RIESGO ALTO",IF(O29&gt;=4,"RIESGO MODERADO",IF(O29&gt;=1,"RIESGO BAJO","")))))</f>
        <v/>
      </c>
      <c r="Q29" s="537"/>
      <c r="R29" s="538"/>
      <c r="S29" s="50"/>
      <c r="T29" s="53">
        <f t="shared" si="7"/>
        <v>0</v>
      </c>
      <c r="U29" s="50"/>
      <c r="V29" s="53">
        <f t="shared" si="8"/>
        <v>0</v>
      </c>
      <c r="W29" s="50"/>
      <c r="X29" s="54">
        <f t="shared" si="9"/>
        <v>0</v>
      </c>
      <c r="Y29" s="50"/>
      <c r="Z29" s="53">
        <f t="shared" si="10"/>
        <v>0</v>
      </c>
      <c r="AA29" s="50"/>
      <c r="AB29" s="54">
        <f t="shared" si="11"/>
        <v>0</v>
      </c>
      <c r="AC29" s="50"/>
      <c r="AD29" s="53">
        <f t="shared" si="12"/>
        <v>0</v>
      </c>
      <c r="AE29" s="55">
        <f t="shared" si="13"/>
        <v>0</v>
      </c>
      <c r="AF29" s="300" t="str">
        <f t="shared" si="14"/>
        <v>0</v>
      </c>
      <c r="AG29" s="48"/>
      <c r="AH29" s="49" t="str">
        <f t="shared" si="1"/>
        <v/>
      </c>
      <c r="AI29" s="50"/>
      <c r="AJ29" s="49" t="str">
        <f t="shared" si="15"/>
        <v/>
      </c>
      <c r="AK29" s="51" t="str">
        <f>IF(AH29="","",AH29*AJ29)</f>
        <v/>
      </c>
      <c r="AL29" s="51" t="str">
        <f>IF(AK29="","",IF(AK29&gt;=15,"RIESGO EXTREMO",IF(AK29&gt;=7,"RIESGO ALTO",IF(AK29&gt;=4,"RIESGO MODERADO",IF(AK29&gt;=1,"RIESGO BAJO","")))))</f>
        <v/>
      </c>
      <c r="AM29" s="145" t="str">
        <f t="shared" si="17"/>
        <v/>
      </c>
      <c r="AN29" s="68"/>
      <c r="AO29" s="51"/>
      <c r="AP29" s="64"/>
      <c r="AQ29" s="69"/>
    </row>
    <row r="30" spans="2:43" s="19" customFormat="1" ht="36.75" customHeight="1">
      <c r="B30" s="41">
        <v>14</v>
      </c>
      <c r="C30" s="42"/>
      <c r="D30" s="43"/>
      <c r="E30" s="44"/>
      <c r="F30" s="45"/>
      <c r="G30" s="62"/>
      <c r="H30" s="62"/>
      <c r="I30" s="46"/>
      <c r="J30" s="47" t="str">
        <f t="shared" si="3"/>
        <v>impacto</v>
      </c>
      <c r="K30" s="48"/>
      <c r="L30" s="49" t="str">
        <f t="shared" si="0"/>
        <v/>
      </c>
      <c r="M30" s="50"/>
      <c r="N30" s="49" t="str">
        <f t="shared" si="4"/>
        <v/>
      </c>
      <c r="O30" s="51"/>
      <c r="P30" s="52"/>
      <c r="Q30" s="537"/>
      <c r="R30" s="538"/>
      <c r="S30" s="50"/>
      <c r="T30" s="53">
        <f t="shared" si="7"/>
        <v>0</v>
      </c>
      <c r="U30" s="50"/>
      <c r="V30" s="53">
        <f t="shared" si="8"/>
        <v>0</v>
      </c>
      <c r="W30" s="50"/>
      <c r="X30" s="54">
        <f t="shared" si="9"/>
        <v>0</v>
      </c>
      <c r="Y30" s="50"/>
      <c r="Z30" s="53">
        <f t="shared" si="10"/>
        <v>0</v>
      </c>
      <c r="AA30" s="50"/>
      <c r="AB30" s="54">
        <f t="shared" si="11"/>
        <v>0</v>
      </c>
      <c r="AC30" s="50"/>
      <c r="AD30" s="53">
        <f t="shared" si="12"/>
        <v>0</v>
      </c>
      <c r="AE30" s="55">
        <f t="shared" si="13"/>
        <v>0</v>
      </c>
      <c r="AF30" s="300" t="str">
        <f t="shared" si="14"/>
        <v>0</v>
      </c>
      <c r="AG30" s="48"/>
      <c r="AH30" s="49" t="str">
        <f t="shared" si="1"/>
        <v/>
      </c>
      <c r="AI30" s="50"/>
      <c r="AJ30" s="49" t="str">
        <f t="shared" si="15"/>
        <v/>
      </c>
      <c r="AK30" s="51"/>
      <c r="AL30" s="51"/>
      <c r="AM30" s="145" t="str">
        <f t="shared" si="17"/>
        <v/>
      </c>
      <c r="AN30" s="68"/>
      <c r="AO30" s="51"/>
      <c r="AP30" s="64"/>
      <c r="AQ30" s="69"/>
    </row>
    <row r="31" spans="2:43" s="19" customFormat="1" ht="36.75" customHeight="1">
      <c r="B31" s="41">
        <v>15</v>
      </c>
      <c r="C31" s="42"/>
      <c r="D31" s="43"/>
      <c r="E31" s="44"/>
      <c r="F31" s="45"/>
      <c r="G31" s="62"/>
      <c r="H31" s="62"/>
      <c r="I31" s="46"/>
      <c r="J31" s="47" t="str">
        <f t="shared" si="3"/>
        <v>impacto</v>
      </c>
      <c r="K31" s="48"/>
      <c r="L31" s="49" t="str">
        <f t="shared" si="0"/>
        <v/>
      </c>
      <c r="M31" s="50"/>
      <c r="N31" s="49" t="str">
        <f t="shared" si="4"/>
        <v/>
      </c>
      <c r="O31" s="51"/>
      <c r="P31" s="52"/>
      <c r="Q31" s="537"/>
      <c r="R31" s="538"/>
      <c r="S31" s="50"/>
      <c r="T31" s="53">
        <f t="shared" si="7"/>
        <v>0</v>
      </c>
      <c r="U31" s="50"/>
      <c r="V31" s="53">
        <f t="shared" si="8"/>
        <v>0</v>
      </c>
      <c r="W31" s="50"/>
      <c r="X31" s="54">
        <f t="shared" si="9"/>
        <v>0</v>
      </c>
      <c r="Y31" s="50"/>
      <c r="Z31" s="53">
        <f t="shared" si="10"/>
        <v>0</v>
      </c>
      <c r="AA31" s="50"/>
      <c r="AB31" s="54">
        <f t="shared" si="11"/>
        <v>0</v>
      </c>
      <c r="AC31" s="50"/>
      <c r="AD31" s="53">
        <f t="shared" si="12"/>
        <v>0</v>
      </c>
      <c r="AE31" s="55">
        <f t="shared" si="13"/>
        <v>0</v>
      </c>
      <c r="AF31" s="300" t="str">
        <f t="shared" si="14"/>
        <v>0</v>
      </c>
      <c r="AG31" s="48"/>
      <c r="AH31" s="49" t="str">
        <f t="shared" si="1"/>
        <v/>
      </c>
      <c r="AI31" s="50"/>
      <c r="AJ31" s="49" t="str">
        <f t="shared" si="15"/>
        <v/>
      </c>
      <c r="AK31" s="51"/>
      <c r="AL31" s="51"/>
      <c r="AM31" s="145" t="str">
        <f t="shared" si="17"/>
        <v/>
      </c>
      <c r="AN31" s="68"/>
      <c r="AO31" s="51"/>
      <c r="AP31" s="64"/>
      <c r="AQ31" s="69"/>
    </row>
    <row r="32" spans="2:43" s="19" customFormat="1" ht="36.75" customHeight="1">
      <c r="B32" s="41">
        <v>16</v>
      </c>
      <c r="C32" s="42"/>
      <c r="D32" s="43"/>
      <c r="E32" s="44"/>
      <c r="F32" s="45"/>
      <c r="G32" s="62"/>
      <c r="H32" s="62"/>
      <c r="I32" s="46"/>
      <c r="J32" s="47" t="str">
        <f t="shared" si="3"/>
        <v>impacto</v>
      </c>
      <c r="K32" s="48"/>
      <c r="L32" s="49" t="str">
        <f t="shared" si="0"/>
        <v/>
      </c>
      <c r="M32" s="50"/>
      <c r="N32" s="49" t="str">
        <f t="shared" si="4"/>
        <v/>
      </c>
      <c r="O32" s="51" t="str">
        <f t="shared" si="5"/>
        <v/>
      </c>
      <c r="P32" s="52" t="str">
        <f t="shared" si="6"/>
        <v/>
      </c>
      <c r="Q32" s="537"/>
      <c r="R32" s="538"/>
      <c r="S32" s="50"/>
      <c r="T32" s="53">
        <f t="shared" si="7"/>
        <v>0</v>
      </c>
      <c r="U32" s="50"/>
      <c r="V32" s="53">
        <f t="shared" si="8"/>
        <v>0</v>
      </c>
      <c r="W32" s="50"/>
      <c r="X32" s="54">
        <f t="shared" si="9"/>
        <v>0</v>
      </c>
      <c r="Y32" s="50"/>
      <c r="Z32" s="53">
        <f t="shared" si="10"/>
        <v>0</v>
      </c>
      <c r="AA32" s="50"/>
      <c r="AB32" s="54">
        <f t="shared" si="11"/>
        <v>0</v>
      </c>
      <c r="AC32" s="50"/>
      <c r="AD32" s="53">
        <f t="shared" si="12"/>
        <v>0</v>
      </c>
      <c r="AE32" s="55">
        <f t="shared" si="13"/>
        <v>0</v>
      </c>
      <c r="AF32" s="300" t="str">
        <f t="shared" si="14"/>
        <v>0</v>
      </c>
      <c r="AG32" s="48"/>
      <c r="AH32" s="49" t="str">
        <f t="shared" si="1"/>
        <v/>
      </c>
      <c r="AI32" s="50"/>
      <c r="AJ32" s="49" t="str">
        <f t="shared" si="15"/>
        <v/>
      </c>
      <c r="AK32" s="51" t="str">
        <f t="shared" si="2"/>
        <v/>
      </c>
      <c r="AL32" s="51" t="str">
        <f t="shared" si="16"/>
        <v/>
      </c>
      <c r="AM32" s="145" t="str">
        <f t="shared" si="17"/>
        <v/>
      </c>
      <c r="AN32" s="68"/>
      <c r="AO32" s="51"/>
      <c r="AP32" s="64"/>
      <c r="AQ32" s="69"/>
    </row>
    <row r="33" spans="2:43" s="19" customFormat="1" ht="36.75" customHeight="1">
      <c r="B33" s="41">
        <v>17</v>
      </c>
      <c r="C33" s="42"/>
      <c r="D33" s="43"/>
      <c r="E33" s="44"/>
      <c r="F33" s="45"/>
      <c r="G33" s="62"/>
      <c r="H33" s="62"/>
      <c r="I33" s="46"/>
      <c r="J33" s="47" t="str">
        <f t="shared" si="3"/>
        <v>impacto</v>
      </c>
      <c r="K33" s="48"/>
      <c r="L33" s="49" t="str">
        <f t="shared" si="0"/>
        <v/>
      </c>
      <c r="M33" s="50"/>
      <c r="N33" s="49" t="str">
        <f t="shared" si="4"/>
        <v/>
      </c>
      <c r="O33" s="51" t="str">
        <f t="shared" si="5"/>
        <v/>
      </c>
      <c r="P33" s="52" t="str">
        <f t="shared" si="6"/>
        <v/>
      </c>
      <c r="Q33" s="537"/>
      <c r="R33" s="538"/>
      <c r="S33" s="50"/>
      <c r="T33" s="53">
        <f t="shared" si="7"/>
        <v>0</v>
      </c>
      <c r="U33" s="50"/>
      <c r="V33" s="53">
        <f t="shared" si="8"/>
        <v>0</v>
      </c>
      <c r="W33" s="50"/>
      <c r="X33" s="54">
        <f t="shared" si="9"/>
        <v>0</v>
      </c>
      <c r="Y33" s="50"/>
      <c r="Z33" s="53">
        <f t="shared" si="10"/>
        <v>0</v>
      </c>
      <c r="AA33" s="50"/>
      <c r="AB33" s="54">
        <f t="shared" si="11"/>
        <v>0</v>
      </c>
      <c r="AC33" s="50"/>
      <c r="AD33" s="53">
        <f t="shared" si="12"/>
        <v>0</v>
      </c>
      <c r="AE33" s="55">
        <f t="shared" si="13"/>
        <v>0</v>
      </c>
      <c r="AF33" s="300" t="str">
        <f t="shared" si="14"/>
        <v>0</v>
      </c>
      <c r="AG33" s="48"/>
      <c r="AH33" s="49" t="str">
        <f t="shared" si="1"/>
        <v/>
      </c>
      <c r="AI33" s="50"/>
      <c r="AJ33" s="49" t="str">
        <f t="shared" si="15"/>
        <v/>
      </c>
      <c r="AK33" s="51" t="str">
        <f t="shared" si="2"/>
        <v/>
      </c>
      <c r="AL33" s="51" t="str">
        <f t="shared" si="16"/>
        <v/>
      </c>
      <c r="AM33" s="145" t="str">
        <f t="shared" si="17"/>
        <v/>
      </c>
      <c r="AN33" s="68"/>
      <c r="AO33" s="51"/>
      <c r="AP33" s="64"/>
      <c r="AQ33" s="69"/>
    </row>
    <row r="34" spans="2:43" s="19" customFormat="1" ht="36.75" customHeight="1">
      <c r="B34" s="41">
        <v>18</v>
      </c>
      <c r="C34" s="42"/>
      <c r="D34" s="43"/>
      <c r="E34" s="44"/>
      <c r="F34" s="45"/>
      <c r="G34" s="62"/>
      <c r="H34" s="62"/>
      <c r="I34" s="46"/>
      <c r="J34" s="47" t="str">
        <f t="shared" si="3"/>
        <v>impacto</v>
      </c>
      <c r="K34" s="48"/>
      <c r="L34" s="49" t="str">
        <f t="shared" si="0"/>
        <v/>
      </c>
      <c r="M34" s="50"/>
      <c r="N34" s="49" t="str">
        <f t="shared" si="4"/>
        <v/>
      </c>
      <c r="O34" s="51"/>
      <c r="P34" s="52"/>
      <c r="Q34" s="537"/>
      <c r="R34" s="538"/>
      <c r="S34" s="50"/>
      <c r="T34" s="53">
        <f t="shared" si="7"/>
        <v>0</v>
      </c>
      <c r="U34" s="50"/>
      <c r="V34" s="53">
        <f t="shared" si="8"/>
        <v>0</v>
      </c>
      <c r="W34" s="50"/>
      <c r="X34" s="54">
        <f t="shared" si="9"/>
        <v>0</v>
      </c>
      <c r="Y34" s="50"/>
      <c r="Z34" s="53">
        <f t="shared" si="10"/>
        <v>0</v>
      </c>
      <c r="AA34" s="50"/>
      <c r="AB34" s="54">
        <f t="shared" si="11"/>
        <v>0</v>
      </c>
      <c r="AC34" s="50"/>
      <c r="AD34" s="53">
        <f t="shared" si="12"/>
        <v>0</v>
      </c>
      <c r="AE34" s="55">
        <f t="shared" si="13"/>
        <v>0</v>
      </c>
      <c r="AF34" s="300" t="str">
        <f t="shared" si="14"/>
        <v>0</v>
      </c>
      <c r="AG34" s="48"/>
      <c r="AH34" s="49" t="str">
        <f t="shared" si="1"/>
        <v/>
      </c>
      <c r="AI34" s="50"/>
      <c r="AJ34" s="49" t="str">
        <f t="shared" si="15"/>
        <v/>
      </c>
      <c r="AK34" s="51"/>
      <c r="AL34" s="51"/>
      <c r="AM34" s="145" t="str">
        <f t="shared" si="17"/>
        <v/>
      </c>
      <c r="AN34" s="68"/>
      <c r="AO34" s="51"/>
      <c r="AP34" s="64"/>
      <c r="AQ34" s="69"/>
    </row>
    <row r="35" spans="2:43" s="19" customFormat="1" ht="36.75" customHeight="1">
      <c r="B35" s="41">
        <v>19</v>
      </c>
      <c r="C35" s="42"/>
      <c r="D35" s="43"/>
      <c r="E35" s="44"/>
      <c r="F35" s="45"/>
      <c r="G35" s="62"/>
      <c r="H35" s="62"/>
      <c r="I35" s="46"/>
      <c r="J35" s="47" t="str">
        <f t="shared" si="3"/>
        <v>impacto</v>
      </c>
      <c r="K35" s="48"/>
      <c r="L35" s="49" t="str">
        <f t="shared" si="0"/>
        <v/>
      </c>
      <c r="M35" s="50"/>
      <c r="N35" s="49" t="str">
        <f t="shared" si="4"/>
        <v/>
      </c>
      <c r="O35" s="51"/>
      <c r="P35" s="52"/>
      <c r="Q35" s="537"/>
      <c r="R35" s="538"/>
      <c r="S35" s="50"/>
      <c r="T35" s="53">
        <f t="shared" si="7"/>
        <v>0</v>
      </c>
      <c r="U35" s="50"/>
      <c r="V35" s="53">
        <f t="shared" si="8"/>
        <v>0</v>
      </c>
      <c r="W35" s="50"/>
      <c r="X35" s="54">
        <f t="shared" si="9"/>
        <v>0</v>
      </c>
      <c r="Y35" s="50"/>
      <c r="Z35" s="53">
        <f t="shared" si="10"/>
        <v>0</v>
      </c>
      <c r="AA35" s="50"/>
      <c r="AB35" s="54">
        <f t="shared" si="11"/>
        <v>0</v>
      </c>
      <c r="AC35" s="50"/>
      <c r="AD35" s="53">
        <f t="shared" si="12"/>
        <v>0</v>
      </c>
      <c r="AE35" s="55">
        <f t="shared" si="13"/>
        <v>0</v>
      </c>
      <c r="AF35" s="300" t="str">
        <f t="shared" si="14"/>
        <v>0</v>
      </c>
      <c r="AG35" s="48"/>
      <c r="AH35" s="49" t="str">
        <f t="shared" si="1"/>
        <v/>
      </c>
      <c r="AI35" s="50"/>
      <c r="AJ35" s="49" t="str">
        <f t="shared" si="15"/>
        <v/>
      </c>
      <c r="AK35" s="51"/>
      <c r="AL35" s="51"/>
      <c r="AM35" s="145" t="str">
        <f t="shared" si="17"/>
        <v/>
      </c>
      <c r="AN35" s="68"/>
      <c r="AO35" s="51"/>
      <c r="AP35" s="64"/>
      <c r="AQ35" s="69"/>
    </row>
    <row r="36" spans="2:43" s="19" customFormat="1" ht="36.75" customHeight="1" thickBot="1">
      <c r="B36" s="72">
        <v>20</v>
      </c>
      <c r="C36" s="73"/>
      <c r="D36" s="74"/>
      <c r="E36" s="75"/>
      <c r="F36" s="76"/>
      <c r="G36" s="77"/>
      <c r="H36" s="77"/>
      <c r="I36" s="78"/>
      <c r="J36" s="79" t="str">
        <f t="shared" si="3"/>
        <v>impacto</v>
      </c>
      <c r="K36" s="80"/>
      <c r="L36" s="81" t="str">
        <f t="shared" si="0"/>
        <v/>
      </c>
      <c r="M36" s="82"/>
      <c r="N36" s="81" t="str">
        <f t="shared" si="4"/>
        <v/>
      </c>
      <c r="O36" s="83"/>
      <c r="P36" s="84"/>
      <c r="Q36" s="547"/>
      <c r="R36" s="548"/>
      <c r="S36" s="82"/>
      <c r="T36" s="85">
        <f t="shared" si="7"/>
        <v>0</v>
      </c>
      <c r="U36" s="82"/>
      <c r="V36" s="85">
        <f t="shared" si="8"/>
        <v>0</v>
      </c>
      <c r="W36" s="82"/>
      <c r="X36" s="86">
        <f t="shared" si="9"/>
        <v>0</v>
      </c>
      <c r="Y36" s="82"/>
      <c r="Z36" s="85">
        <f t="shared" si="10"/>
        <v>0</v>
      </c>
      <c r="AA36" s="82"/>
      <c r="AB36" s="86">
        <f t="shared" si="11"/>
        <v>0</v>
      </c>
      <c r="AC36" s="82"/>
      <c r="AD36" s="85">
        <f t="shared" si="12"/>
        <v>0</v>
      </c>
      <c r="AE36" s="87">
        <f t="shared" si="13"/>
        <v>0</v>
      </c>
      <c r="AF36" s="301" t="str">
        <f t="shared" si="14"/>
        <v>0</v>
      </c>
      <c r="AG36" s="80"/>
      <c r="AH36" s="81" t="str">
        <f t="shared" si="1"/>
        <v/>
      </c>
      <c r="AI36" s="82"/>
      <c r="AJ36" s="81" t="str">
        <f t="shared" si="15"/>
        <v/>
      </c>
      <c r="AK36" s="83"/>
      <c r="AL36" s="83"/>
      <c r="AM36" s="375" t="str">
        <f t="shared" si="17"/>
        <v/>
      </c>
      <c r="AN36" s="89"/>
      <c r="AO36" s="83"/>
      <c r="AP36" s="90"/>
      <c r="AQ36" s="91"/>
    </row>
    <row r="37" spans="2:43" s="92" customFormat="1"/>
    <row r="38" spans="2:43" s="92" customFormat="1" hidden="1">
      <c r="C38" s="93"/>
      <c r="D38" s="93"/>
      <c r="E38" s="93"/>
    </row>
    <row r="39" spans="2:43" s="92" customFormat="1" ht="30" hidden="1">
      <c r="B39" s="92" t="s">
        <v>47</v>
      </c>
      <c r="C39" s="93" t="s">
        <v>92</v>
      </c>
      <c r="D39" s="92" t="s">
        <v>98</v>
      </c>
      <c r="E39" s="93" t="s">
        <v>99</v>
      </c>
      <c r="F39" s="92" t="s">
        <v>228</v>
      </c>
      <c r="H39" s="107"/>
    </row>
    <row r="40" spans="2:43" s="92" customFormat="1" ht="45" hidden="1">
      <c r="B40" s="92" t="s">
        <v>100</v>
      </c>
      <c r="C40" s="93" t="s">
        <v>101</v>
      </c>
      <c r="D40" s="92" t="s">
        <v>102</v>
      </c>
      <c r="E40" s="93" t="s">
        <v>103</v>
      </c>
      <c r="F40" s="92" t="s">
        <v>229</v>
      </c>
      <c r="H40" s="107"/>
    </row>
    <row r="41" spans="2:43" s="92" customFormat="1" ht="45" hidden="1">
      <c r="C41" s="93" t="s">
        <v>104</v>
      </c>
      <c r="D41" s="92" t="s">
        <v>105</v>
      </c>
      <c r="E41" s="93" t="s">
        <v>106</v>
      </c>
      <c r="F41" s="92" t="s">
        <v>230</v>
      </c>
      <c r="H41" s="107"/>
    </row>
    <row r="42" spans="2:43" s="92" customFormat="1" ht="45" hidden="1">
      <c r="B42" s="92" t="s">
        <v>72</v>
      </c>
      <c r="C42" s="93" t="s">
        <v>107</v>
      </c>
      <c r="D42" s="92" t="s">
        <v>108</v>
      </c>
      <c r="E42" s="93" t="s">
        <v>109</v>
      </c>
      <c r="F42" s="92" t="s">
        <v>231</v>
      </c>
      <c r="H42" s="107"/>
    </row>
    <row r="43" spans="2:43" s="92" customFormat="1" ht="45" hidden="1">
      <c r="B43" s="94" t="s">
        <v>51</v>
      </c>
      <c r="C43" s="93" t="s">
        <v>110</v>
      </c>
      <c r="D43" s="92" t="s">
        <v>111</v>
      </c>
      <c r="E43" s="93" t="s">
        <v>112</v>
      </c>
      <c r="F43" s="92" t="s">
        <v>232</v>
      </c>
      <c r="H43" s="107"/>
    </row>
    <row r="44" spans="2:43" s="92" customFormat="1" hidden="1">
      <c r="B44" s="92" t="s">
        <v>87</v>
      </c>
      <c r="C44" s="93" t="s">
        <v>113</v>
      </c>
      <c r="D44" s="92" t="s">
        <v>114</v>
      </c>
      <c r="E44" s="93" t="s">
        <v>115</v>
      </c>
      <c r="F44" s="92" t="s">
        <v>233</v>
      </c>
      <c r="H44" s="107"/>
    </row>
    <row r="45" spans="2:43" s="92" customFormat="1" ht="45" hidden="1">
      <c r="B45" s="92" t="s">
        <v>116</v>
      </c>
      <c r="C45" s="93" t="s">
        <v>117</v>
      </c>
      <c r="D45" s="92" t="s">
        <v>118</v>
      </c>
      <c r="E45" s="93" t="s">
        <v>119</v>
      </c>
      <c r="F45" s="92" t="s">
        <v>234</v>
      </c>
      <c r="H45" s="107"/>
    </row>
    <row r="46" spans="2:43" s="92" customFormat="1" ht="75" hidden="1">
      <c r="B46" s="92" t="s">
        <v>64</v>
      </c>
      <c r="C46" s="93" t="s">
        <v>120</v>
      </c>
      <c r="D46" s="92" t="s">
        <v>48</v>
      </c>
      <c r="E46" s="93" t="s">
        <v>121</v>
      </c>
      <c r="F46" s="92" t="s">
        <v>235</v>
      </c>
      <c r="H46" s="107"/>
    </row>
    <row r="47" spans="2:43" s="92" customFormat="1" ht="30" hidden="1">
      <c r="B47" s="92" t="s">
        <v>81</v>
      </c>
      <c r="C47" s="93" t="s">
        <v>122</v>
      </c>
      <c r="D47" s="92" t="s">
        <v>60</v>
      </c>
      <c r="E47" s="93" t="s">
        <v>123</v>
      </c>
      <c r="F47" s="92" t="s">
        <v>236</v>
      </c>
      <c r="H47" s="107"/>
    </row>
    <row r="48" spans="2:43" s="92" customFormat="1" ht="30" hidden="1">
      <c r="B48" s="92" t="s">
        <v>124</v>
      </c>
      <c r="C48" s="93" t="s">
        <v>125</v>
      </c>
      <c r="E48" s="93"/>
      <c r="F48" s="92" t="s">
        <v>237</v>
      </c>
      <c r="H48" s="107"/>
    </row>
    <row r="49" spans="2:8" s="92" customFormat="1" ht="30" hidden="1">
      <c r="B49" s="92" t="s">
        <v>126</v>
      </c>
      <c r="C49" s="92" t="s">
        <v>127</v>
      </c>
      <c r="F49" s="92" t="s">
        <v>238</v>
      </c>
      <c r="H49" s="107"/>
    </row>
    <row r="50" spans="2:8" s="92" customFormat="1" ht="60" hidden="1">
      <c r="C50" s="92" t="s">
        <v>128</v>
      </c>
      <c r="F50" s="92" t="s">
        <v>239</v>
      </c>
      <c r="H50" s="107"/>
    </row>
    <row r="51" spans="2:8" s="92" customFormat="1" hidden="1">
      <c r="B51" s="92" t="s">
        <v>74</v>
      </c>
      <c r="C51" s="92" t="s">
        <v>129</v>
      </c>
      <c r="F51" s="92" t="s">
        <v>240</v>
      </c>
      <c r="H51" s="107"/>
    </row>
    <row r="52" spans="2:8" s="92" customFormat="1" ht="30" hidden="1">
      <c r="B52" s="92" t="s">
        <v>73</v>
      </c>
      <c r="C52" s="92" t="s">
        <v>130</v>
      </c>
      <c r="F52" s="92" t="s">
        <v>241</v>
      </c>
      <c r="H52" s="107"/>
    </row>
    <row r="53" spans="2:8" s="92" customFormat="1" ht="45" hidden="1">
      <c r="B53" s="92" t="s">
        <v>131</v>
      </c>
      <c r="C53" s="92" t="s">
        <v>132</v>
      </c>
      <c r="F53" s="92" t="s">
        <v>242</v>
      </c>
      <c r="H53" s="107"/>
    </row>
    <row r="54" spans="2:8" s="92" customFormat="1" hidden="1">
      <c r="B54" s="92" t="s">
        <v>65</v>
      </c>
      <c r="C54" s="92" t="s">
        <v>133</v>
      </c>
      <c r="F54" s="92" t="s">
        <v>243</v>
      </c>
      <c r="H54" s="107"/>
    </row>
    <row r="55" spans="2:8" s="92" customFormat="1" hidden="1">
      <c r="B55" s="92" t="s">
        <v>52</v>
      </c>
      <c r="C55" s="92" t="s">
        <v>134</v>
      </c>
      <c r="F55" s="92" t="s">
        <v>244</v>
      </c>
      <c r="H55" s="107"/>
    </row>
    <row r="56" spans="2:8" s="92" customFormat="1" ht="75" hidden="1">
      <c r="C56" s="92" t="s">
        <v>123</v>
      </c>
      <c r="F56" s="92" t="s">
        <v>245</v>
      </c>
      <c r="H56" s="107"/>
    </row>
    <row r="57" spans="2:8" s="92" customFormat="1" ht="45" hidden="1">
      <c r="B57" s="92" t="s">
        <v>135</v>
      </c>
      <c r="C57" s="92" t="s">
        <v>136</v>
      </c>
      <c r="F57" s="92" t="s">
        <v>246</v>
      </c>
      <c r="H57" s="107"/>
    </row>
    <row r="58" spans="2:8" s="92" customFormat="1" ht="30" hidden="1">
      <c r="B58" s="92" t="s">
        <v>137</v>
      </c>
      <c r="C58" s="92" t="s">
        <v>138</v>
      </c>
      <c r="F58" s="92" t="s">
        <v>247</v>
      </c>
      <c r="H58" s="107"/>
    </row>
    <row r="59" spans="2:8" s="92" customFormat="1" hidden="1">
      <c r="B59" s="92" t="s">
        <v>83</v>
      </c>
    </row>
    <row r="60" spans="2:8" s="92" customFormat="1" hidden="1">
      <c r="B60" s="92" t="s">
        <v>53</v>
      </c>
    </row>
    <row r="61" spans="2:8" s="92" customFormat="1" ht="30" hidden="1">
      <c r="B61" s="92" t="s">
        <v>82</v>
      </c>
    </row>
    <row r="62" spans="2:8" s="92" customFormat="1"/>
    <row r="63" spans="2:8" s="92" customFormat="1"/>
    <row r="64" spans="2:8"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row r="2964" s="92" customFormat="1"/>
    <row r="2965" s="92" customFormat="1"/>
    <row r="2966" s="92" customFormat="1"/>
    <row r="2967" s="92" customFormat="1"/>
    <row r="2968" s="92" customFormat="1"/>
    <row r="2969" s="92" customFormat="1"/>
    <row r="2970" s="92" customFormat="1"/>
    <row r="2971" s="92" customFormat="1"/>
    <row r="2972" s="92" customFormat="1"/>
    <row r="2973" s="92" customFormat="1"/>
    <row r="2974" s="92" customFormat="1"/>
    <row r="2975" s="92" customFormat="1"/>
    <row r="2976" s="92" customFormat="1"/>
    <row r="2977" s="92" customFormat="1"/>
    <row r="2978" s="92" customFormat="1"/>
  </sheetData>
  <mergeCells count="86">
    <mergeCell ref="B2:D4"/>
    <mergeCell ref="E2:S2"/>
    <mergeCell ref="U2:U4"/>
    <mergeCell ref="W2:AQ2"/>
    <mergeCell ref="E3:H3"/>
    <mergeCell ref="I3:S3"/>
    <mergeCell ref="W3:AF3"/>
    <mergeCell ref="AG3:AQ3"/>
    <mergeCell ref="E4:S4"/>
    <mergeCell ref="W4:AQ4"/>
    <mergeCell ref="B6:E6"/>
    <mergeCell ref="F6:K6"/>
    <mergeCell ref="M6:N6"/>
    <mergeCell ref="O6:S6"/>
    <mergeCell ref="B7:E7"/>
    <mergeCell ref="F7:R7"/>
    <mergeCell ref="B8:E8"/>
    <mergeCell ref="F8:S8"/>
    <mergeCell ref="B9:E9"/>
    <mergeCell ref="F9:S9"/>
    <mergeCell ref="B11:E11"/>
    <mergeCell ref="F11:I11"/>
    <mergeCell ref="K11:P11"/>
    <mergeCell ref="Q11:AM11"/>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K14:L16"/>
    <mergeCell ref="M14:N16"/>
    <mergeCell ref="O14:P14"/>
    <mergeCell ref="AG14:AH16"/>
    <mergeCell ref="AI14:AJ16"/>
    <mergeCell ref="Q13:AE14"/>
    <mergeCell ref="AA15:AA16"/>
    <mergeCell ref="AC15:AC16"/>
    <mergeCell ref="AE15:AE16"/>
    <mergeCell ref="AM15:AM16"/>
    <mergeCell ref="AN14:AN16"/>
    <mergeCell ref="AO14:AO16"/>
    <mergeCell ref="AP14:AP16"/>
    <mergeCell ref="O15:O16"/>
    <mergeCell ref="P15:P16"/>
    <mergeCell ref="Q15:R16"/>
    <mergeCell ref="S15:S16"/>
    <mergeCell ref="U15:U16"/>
    <mergeCell ref="W15:W16"/>
    <mergeCell ref="Y15:Y16"/>
    <mergeCell ref="AF13:AF16"/>
    <mergeCell ref="AG13:AM13"/>
    <mergeCell ref="AN13:AP13"/>
    <mergeCell ref="AK15:AK16"/>
    <mergeCell ref="AL15:AL16"/>
    <mergeCell ref="AK14:AM14"/>
    <mergeCell ref="Q17:R17"/>
    <mergeCell ref="Q18:R18"/>
    <mergeCell ref="Q31:R31"/>
    <mergeCell ref="Q20:R20"/>
    <mergeCell ref="Q21:R21"/>
    <mergeCell ref="Q22:R22"/>
    <mergeCell ref="Q23:R23"/>
    <mergeCell ref="Q24:R24"/>
    <mergeCell ref="Q25:R25"/>
    <mergeCell ref="Q26:R26"/>
    <mergeCell ref="Q27:R27"/>
    <mergeCell ref="Q28:R28"/>
    <mergeCell ref="Q29:R29"/>
    <mergeCell ref="Q30:R30"/>
    <mergeCell ref="Q19:R19"/>
    <mergeCell ref="Q32:R32"/>
    <mergeCell ref="Q33:R33"/>
    <mergeCell ref="Q34:R34"/>
    <mergeCell ref="Q35:R35"/>
    <mergeCell ref="Q36:R36"/>
  </mergeCells>
  <conditionalFormatting sqref="AG17:AG36 K17:K36">
    <cfRule type="containsText" dxfId="207" priority="30" operator="containsText" text="IMPROBABLE">
      <formula>NOT(ISERROR(SEARCH("IMPROBABLE",K17)))</formula>
    </cfRule>
    <cfRule type="containsText" dxfId="206" priority="31" operator="containsText" text="PROBABLE">
      <formula>NOT(ISERROR(SEARCH("PROBABLE",K17)))</formula>
    </cfRule>
    <cfRule type="containsText" dxfId="205" priority="32" operator="containsText" text="CASI CIERTA">
      <formula>NOT(ISERROR(SEARCH("CASI CIERTA",K17)))</formula>
    </cfRule>
    <cfRule type="containsText" dxfId="204" priority="33" operator="containsText" text="POSIBLE">
      <formula>NOT(ISERROR(SEARCH("POSIBLE",K17)))</formula>
    </cfRule>
    <cfRule type="containsText" dxfId="203" priority="34" operator="containsText" text="RARO">
      <formula>NOT(ISERROR(SEARCH("RARO",K17)))</formula>
    </cfRule>
  </conditionalFormatting>
  <conditionalFormatting sqref="AI17:AI36 M17:M36">
    <cfRule type="containsText" dxfId="202" priority="25" operator="containsText" text="CATASTRÓFICO">
      <formula>NOT(ISERROR(SEARCH("CATASTRÓFICO",M17)))</formula>
    </cfRule>
    <cfRule type="containsText" dxfId="201" priority="26" operator="containsText" text="MAYOR">
      <formula>NOT(ISERROR(SEARCH("MAYOR",M17)))</formula>
    </cfRule>
    <cfRule type="containsText" dxfId="200" priority="27" operator="containsText" text="MODERADO">
      <formula>NOT(ISERROR(SEARCH("MODERADO",M17)))</formula>
    </cfRule>
    <cfRule type="containsText" dxfId="199" priority="28" operator="containsText" text="MENOR">
      <formula>NOT(ISERROR(SEARCH("MENOR",M17)))</formula>
    </cfRule>
    <cfRule type="containsText" dxfId="198" priority="29" operator="containsText" text="INSIGNIFICANTE">
      <formula>NOT(ISERROR(SEARCH("INSIGNIFICANTE",M17)))</formula>
    </cfRule>
  </conditionalFormatting>
  <conditionalFormatting sqref="AF17 AL25:AP36 P17:P36 AL17:AM24 AO17:AP24">
    <cfRule type="containsText" dxfId="197" priority="21" operator="containsText" text="RIESGO EXTREMO">
      <formula>NOT(ISERROR(SEARCH("RIESGO EXTREMO",P17)))</formula>
    </cfRule>
    <cfRule type="containsText" dxfId="196" priority="22" operator="containsText" text="RIESGO ALTO">
      <formula>NOT(ISERROR(SEARCH("RIESGO ALTO",P17)))</formula>
    </cfRule>
    <cfRule type="containsText" dxfId="195" priority="23" operator="containsText" text="RIESGO MODERADO">
      <formula>NOT(ISERROR(SEARCH("RIESGO MODERADO",P17)))</formula>
    </cfRule>
    <cfRule type="containsText" dxfId="194" priority="24" operator="containsText" text="RIESGO BAJO">
      <formula>NOT(ISERROR(SEARCH("RIESGO BAJO",P17)))</formula>
    </cfRule>
  </conditionalFormatting>
  <conditionalFormatting sqref="AF17:AF36">
    <cfRule type="containsText" dxfId="193" priority="17" operator="containsText" text="RIESGO EXTREMO">
      <formula>NOT(ISERROR(SEARCH("RIESGO EXTREMO",AF17)))</formula>
    </cfRule>
    <cfRule type="containsText" dxfId="192" priority="18" operator="containsText" text="RIESGO ALTO">
      <formula>NOT(ISERROR(SEARCH("RIESGO ALTO",AF17)))</formula>
    </cfRule>
    <cfRule type="containsText" dxfId="191" priority="19" operator="containsText" text="RIESGO MODERADO">
      <formula>NOT(ISERROR(SEARCH("RIESGO MODERADO",AF17)))</formula>
    </cfRule>
    <cfRule type="containsText" dxfId="190" priority="20" operator="containsText" text="RIESGO BAJO">
      <formula>NOT(ISERROR(SEARCH("RIESGO BAJO",AF17)))</formula>
    </cfRule>
  </conditionalFormatting>
  <conditionalFormatting sqref="AN23:AN24 AN17">
    <cfRule type="containsText" dxfId="189" priority="13" operator="containsText" text="RIESGO EXTREMO">
      <formula>NOT(ISERROR(SEARCH("RIESGO EXTREMO",AN17)))</formula>
    </cfRule>
    <cfRule type="containsText" dxfId="188" priority="14" operator="containsText" text="RIESGO ALTO">
      <formula>NOT(ISERROR(SEARCH("RIESGO ALTO",AN17)))</formula>
    </cfRule>
    <cfRule type="containsText" dxfId="187" priority="15" operator="containsText" text="RIESGO MODERADO">
      <formula>NOT(ISERROR(SEARCH("RIESGO MODERADO",AN17)))</formula>
    </cfRule>
    <cfRule type="containsText" dxfId="186" priority="16" operator="containsText" text="RIESGO BAJO">
      <formula>NOT(ISERROR(SEARCH("RIESGO BAJO",AN17)))</formula>
    </cfRule>
  </conditionalFormatting>
  <conditionalFormatting sqref="AQ18">
    <cfRule type="containsText" dxfId="185" priority="9" operator="containsText" text="RIESGO EXTREMO">
      <formula>NOT(ISERROR(SEARCH("RIESGO EXTREMO",AQ18)))</formula>
    </cfRule>
    <cfRule type="containsText" dxfId="184" priority="10" operator="containsText" text="RIESGO ALTO">
      <formula>NOT(ISERROR(SEARCH("RIESGO ALTO",AQ18)))</formula>
    </cfRule>
    <cfRule type="containsText" dxfId="183" priority="11" operator="containsText" text="RIESGO MODERADO">
      <formula>NOT(ISERROR(SEARCH("RIESGO MODERADO",AQ18)))</formula>
    </cfRule>
    <cfRule type="containsText" dxfId="182" priority="12" operator="containsText" text="RIESGO BAJO">
      <formula>NOT(ISERROR(SEARCH("RIESGO BAJO",AQ18)))</formula>
    </cfRule>
  </conditionalFormatting>
  <conditionalFormatting sqref="AN19">
    <cfRule type="containsText" dxfId="181" priority="5" operator="containsText" text="RIESGO EXTREMO">
      <formula>NOT(ISERROR(SEARCH("RIESGO EXTREMO",AN19)))</formula>
    </cfRule>
    <cfRule type="containsText" dxfId="180" priority="6" operator="containsText" text="RIESGO ALTO">
      <formula>NOT(ISERROR(SEARCH("RIESGO ALTO",AN19)))</formula>
    </cfRule>
    <cfRule type="containsText" dxfId="179" priority="7" operator="containsText" text="RIESGO MODERADO">
      <formula>NOT(ISERROR(SEARCH("RIESGO MODERADO",AN19)))</formula>
    </cfRule>
    <cfRule type="containsText" dxfId="178" priority="8" operator="containsText" text="RIESGO BAJO">
      <formula>NOT(ISERROR(SEARCH("RIESGO BAJO",AN19)))</formula>
    </cfRule>
  </conditionalFormatting>
  <conditionalFormatting sqref="AN21">
    <cfRule type="containsText" dxfId="177" priority="1" operator="containsText" text="RIESGO EXTREMO">
      <formula>NOT(ISERROR(SEARCH("RIESGO EXTREMO",AN21)))</formula>
    </cfRule>
    <cfRule type="containsText" dxfId="176" priority="2" operator="containsText" text="RIESGO ALTO">
      <formula>NOT(ISERROR(SEARCH("RIESGO ALTO",AN21)))</formula>
    </cfRule>
    <cfRule type="containsText" dxfId="175" priority="3" operator="containsText" text="RIESGO MODERADO">
      <formula>NOT(ISERROR(SEARCH("RIESGO MODERADO",AN21)))</formula>
    </cfRule>
    <cfRule type="containsText" dxfId="174" priority="4" operator="containsText" text="RIESGO BAJO">
      <formula>NOT(ISERROR(SEARCH("RIESGO BAJO",AN21)))</formula>
    </cfRule>
  </conditionalFormatting>
  <dataValidations count="66">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36">
      <formula1>INDIRECT($D$36)</formula1>
    </dataValidation>
    <dataValidation type="list" allowBlank="1" showInputMessage="1" showErrorMessage="1" sqref="E35">
      <formula1>INDIRECT($D$35)</formula1>
    </dataValidation>
    <dataValidation type="list" allowBlank="1" showInputMessage="1" showErrorMessage="1" sqref="E34">
      <formula1>INDIRECT($D$34)</formula1>
    </dataValidation>
    <dataValidation type="list" allowBlank="1" showInputMessage="1" showErrorMessage="1" sqref="E33">
      <formula1>INDIRECT($D$33)</formula1>
    </dataValidation>
    <dataValidation type="list" allowBlank="1" showInputMessage="1" showErrorMessage="1" sqref="E32">
      <formula1>INDIRECT($D$32)</formula1>
    </dataValidation>
    <dataValidation type="list" allowBlank="1" showInputMessage="1" showErrorMessage="1" sqref="E31">
      <formula1>INDIRECT($D$31)</formula1>
    </dataValidation>
    <dataValidation type="list" allowBlank="1" showInputMessage="1" showErrorMessage="1" sqref="E30">
      <formula1>INDIRECT($D$30)</formula1>
    </dataValidation>
    <dataValidation type="list" allowBlank="1" showInputMessage="1" showErrorMessage="1" sqref="E29">
      <formula1>INDIRECT($D$29)</formula1>
    </dataValidation>
    <dataValidation type="list" allowBlank="1" showInputMessage="1" showErrorMessage="1" sqref="E28">
      <formula1>INDIRECT($D$28)</formula1>
    </dataValidation>
    <dataValidation type="list" allowBlank="1" showInputMessage="1" showErrorMessage="1" sqref="E27">
      <formula1>INDIRECT($D$27)</formula1>
    </dataValidation>
    <dataValidation type="list" allowBlank="1" showInputMessage="1" showErrorMessage="1" sqref="E26">
      <formula1>INDIRECT($D$26)</formula1>
    </dataValidation>
    <dataValidation type="list" allowBlank="1" showInputMessage="1" showErrorMessage="1" sqref="E25">
      <formula1>INDIRECT($D$25)</formula1>
    </dataValidation>
    <dataValidation type="list" allowBlank="1" showInputMessage="1" showErrorMessage="1" sqref="E24">
      <formula1>INDIRECT($D$24)</formula1>
    </dataValidation>
    <dataValidation type="list" allowBlank="1" showInputMessage="1" showErrorMessage="1" sqref="E23">
      <formula1>INDIRECT($D$23)</formula1>
    </dataValidation>
    <dataValidation type="list" allowBlank="1" showInputMessage="1" showErrorMessage="1" sqref="E22">
      <formula1>INDIRECT($D$22)</formula1>
    </dataValidation>
    <dataValidation type="list" allowBlank="1" showInputMessage="1" showErrorMessage="1" sqref="E21">
      <formula1>INDIRECT($D$21)</formula1>
    </dataValidation>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D35">
      <formula1>INDIRECT($C$35)</formula1>
    </dataValidation>
    <dataValidation type="list" allowBlank="1" showInputMessage="1" showErrorMessage="1" sqref="D34">
      <formula1>INDIRECT($C$34)</formula1>
    </dataValidation>
    <dataValidation type="list" allowBlank="1" showInputMessage="1" showErrorMessage="1" sqref="D33">
      <formula1>INDIRECT($C$33)</formula1>
    </dataValidation>
    <dataValidation type="list" allowBlank="1" showInputMessage="1" showErrorMessage="1" sqref="D32">
      <formula1>INDIRECT($C$32)</formula1>
    </dataValidation>
    <dataValidation type="list" allowBlank="1" showInputMessage="1" showErrorMessage="1" sqref="D31">
      <formula1>INDIRECT($C$31)</formula1>
    </dataValidation>
    <dataValidation type="list" allowBlank="1" showInputMessage="1" showErrorMessage="1" sqref="D30">
      <formula1>INDIRECT($C$30)</formula1>
    </dataValidation>
    <dataValidation type="list" allowBlank="1" showInputMessage="1" showErrorMessage="1" sqref="D29">
      <formula1>INDIRECT($C$29)</formula1>
    </dataValidation>
    <dataValidation type="list" allowBlank="1" showInputMessage="1" showErrorMessage="1" sqref="D28">
      <formula1>INDIRECT($C$28)</formula1>
    </dataValidation>
    <dataValidation type="list" allowBlank="1" showInputMessage="1" showErrorMessage="1" sqref="D27">
      <formula1>INDIRECT($C$27)</formula1>
    </dataValidation>
    <dataValidation type="list" allowBlank="1" showInputMessage="1" showErrorMessage="1" sqref="D26">
      <formula1>INDIRECT($C$26)</formula1>
    </dataValidation>
    <dataValidation type="list" allowBlank="1" showInputMessage="1" showErrorMessage="1" sqref="D25">
      <formula1>INDIRECT($C$25)</formula1>
    </dataValidation>
    <dataValidation type="list" allowBlank="1" showInputMessage="1" showErrorMessage="1" sqref="D24">
      <formula1>INDIRECT($C$24)</formula1>
    </dataValidation>
    <dataValidation type="list" allowBlank="1" showInputMessage="1" showErrorMessage="1" sqref="D23">
      <formula1>INDIRECT($C$23)</formula1>
    </dataValidation>
    <dataValidation type="list" allowBlank="1" showInputMessage="1" showErrorMessage="1" sqref="D22">
      <formula1>INDIRECT($C$22)</formula1>
    </dataValidation>
    <dataValidation type="list" allowBlank="1" showInputMessage="1" showErrorMessage="1" sqref="D21">
      <formula1>INDIRECT($C$21)</formula1>
    </dataValidation>
    <dataValidation type="list" allowBlank="1" showInputMessage="1" showErrorMessage="1" sqref="D20">
      <formula1>INDIRECT($C$20)</formula1>
    </dataValidation>
    <dataValidation type="list" allowBlank="1" showInputMessage="1" showErrorMessage="1" sqref="D19">
      <formula1>INDIRECT($C$19)</formula1>
    </dataValidation>
    <dataValidation type="list" allowBlank="1" showInputMessage="1" showErrorMessage="1" sqref="C17:C36">
      <formula1>factores</formula1>
    </dataValidation>
    <dataValidation type="list" allowBlank="1" showInputMessage="1" showErrorMessage="1" sqref="D18">
      <formula1>INDIRECT($C$18)</formula1>
    </dataValidation>
    <dataValidation type="list" allowBlank="1" showInputMessage="1" showErrorMessage="1" sqref="D17">
      <formula1>INDIRECT($C$17)</formula1>
    </dataValidation>
    <dataValidation type="list" allowBlank="1" showInputMessage="1" showErrorMessage="1" sqref="E17">
      <formula1>INDIRECT($D$17)</formula1>
    </dataValidation>
    <dataValidation type="list" allowBlank="1" showInputMessage="1" showErrorMessage="1" sqref="I17:I36">
      <formula1>clasificaciónriesgos</formula1>
    </dataValidation>
    <dataValidation type="list" allowBlank="1" showInputMessage="1" showErrorMessage="1" sqref="D36">
      <formula1>INDIRECT($C$36)</formula1>
    </dataValidation>
    <dataValidation type="list" allowBlank="1" showInputMessage="1" showErrorMessage="1" sqref="AA17:AA36 W17:W36 S17:S36 U17:U36 AC17:AC36 Y17:Y36">
      <formula1>"SI,NO"</formula1>
    </dataValidation>
    <dataValidation type="list" allowBlank="1" showInputMessage="1" showErrorMessage="1" sqref="AI36 M36">
      <formula1>INDIRECT($J$36)</formula1>
    </dataValidation>
    <dataValidation type="list" allowBlank="1" showInputMessage="1" showErrorMessage="1" sqref="AI35 M35">
      <formula1>INDIRECT($J$35)</formula1>
    </dataValidation>
    <dataValidation type="list" allowBlank="1" showInputMessage="1" showErrorMessage="1" sqref="AI34 M34">
      <formula1>INDIRECT($J$34)</formula1>
    </dataValidation>
    <dataValidation type="list" allowBlank="1" showInputMessage="1" showErrorMessage="1" sqref="AI33 M33">
      <formula1>INDIRECT($J$33)</formula1>
    </dataValidation>
    <dataValidation type="list" allowBlank="1" showInputMessage="1" showErrorMessage="1" sqref="AI32 M32">
      <formula1>INDIRECT($J$32)</formula1>
    </dataValidation>
    <dataValidation type="list" allowBlank="1" showInputMessage="1" showErrorMessage="1" sqref="AI31 M31">
      <formula1>INDIRECT($J$31)</formula1>
    </dataValidation>
    <dataValidation type="list" allowBlank="1" showInputMessage="1" showErrorMessage="1" sqref="AI30 M30">
      <formula1>INDIRECT($J$30)</formula1>
    </dataValidation>
    <dataValidation type="list" allowBlank="1" showInputMessage="1" showErrorMessage="1" sqref="AI29 M29">
      <formula1>INDIRECT($J$29)</formula1>
    </dataValidation>
    <dataValidation type="list" allowBlank="1" showInputMessage="1" showErrorMessage="1" sqref="AI28 M28">
      <formula1>INDIRECT($J$28)</formula1>
    </dataValidation>
    <dataValidation type="list" allowBlank="1" showInputMessage="1" showErrorMessage="1" sqref="AI27 M27">
      <formula1>INDIRECT($J$27)</formula1>
    </dataValidation>
    <dataValidation type="list" allowBlank="1" showInputMessage="1" showErrorMessage="1" sqref="AI26 M26">
      <formula1>INDIRECT($J$26)</formula1>
    </dataValidation>
    <dataValidation type="list" allowBlank="1" showInputMessage="1" showErrorMessage="1" sqref="AI25 M25">
      <formula1>INDIRECT($J$25)</formula1>
    </dataValidation>
    <dataValidation type="list" allowBlank="1" showInputMessage="1" showErrorMessage="1" sqref="AI24 M24">
      <formula1>INDIRECT($J$24)</formula1>
    </dataValidation>
    <dataValidation type="list" allowBlank="1" showInputMessage="1" showErrorMessage="1" sqref="AI23 M23">
      <formula1>INDIRECT($J$23)</formula1>
    </dataValidation>
    <dataValidation type="list" allowBlank="1" showInputMessage="1" showErrorMessage="1" sqref="AI22 M22">
      <formula1>INDIRECT($J$22)</formula1>
    </dataValidation>
    <dataValidation type="list" allowBlank="1" showInputMessage="1" showErrorMessage="1" sqref="AI21 M21">
      <formula1>INDIRECT($J$21)</formula1>
    </dataValidation>
    <dataValidation type="list" allowBlank="1" showInputMessage="1" showErrorMessage="1" sqref="AI20 M20">
      <formula1>INDIRECT($J$20)</formula1>
    </dataValidation>
    <dataValidation type="list" allowBlank="1" showInputMessage="1" showErrorMessage="1" sqref="AI19 M19">
      <formula1>INDIRECT($J$19)</formula1>
    </dataValidation>
    <dataValidation type="list" allowBlank="1" showInputMessage="1" showErrorMessage="1" sqref="AI18 M18">
      <formula1>INDIRECT($J$18)</formula1>
    </dataValidation>
    <dataValidation type="list" allowBlank="1" showInputMessage="1" showErrorMessage="1" sqref="AI17 M17">
      <formula1>INDIRECT($J$17)</formula1>
    </dataValidation>
    <dataValidation type="list" allowBlank="1" showInputMessage="1" showErrorMessage="1" sqref="AG17:AG36 K17:K36">
      <formula1>probabilidad</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B2:AQ2978"/>
  <sheetViews>
    <sheetView zoomScale="25" zoomScaleNormal="25" workbookViewId="0">
      <selection activeCell="O6" sqref="O6:S6"/>
    </sheetView>
  </sheetViews>
  <sheetFormatPr baseColWidth="10" defaultColWidth="11.42578125" defaultRowHeight="15"/>
  <cols>
    <col min="1" max="1" width="4.28515625" style="1" customWidth="1"/>
    <col min="2" max="2" width="12.85546875" style="1" customWidth="1"/>
    <col min="3" max="3" width="16" style="1" customWidth="1" collapsed="1"/>
    <col min="4" max="4" width="24.85546875" style="1" customWidth="1"/>
    <col min="5" max="5" width="58.140625" style="1" customWidth="1"/>
    <col min="6" max="6" width="58.140625" style="1" customWidth="1" collapsed="1"/>
    <col min="7" max="8" width="58.140625" style="1" customWidth="1"/>
    <col min="9" max="9" width="26.7109375" style="1" customWidth="1"/>
    <col min="10" max="10" width="26.7109375" style="1" hidden="1" customWidth="1"/>
    <col min="11" max="11" width="22.7109375" style="1" customWidth="1" collapsed="1"/>
    <col min="12" max="12" width="25.140625" style="1" hidden="1" customWidth="1"/>
    <col min="13" max="13" width="22.42578125" style="1" customWidth="1"/>
    <col min="14" max="14" width="11.42578125" style="1" hidden="1" customWidth="1"/>
    <col min="15" max="16" width="21.42578125" style="1" customWidth="1"/>
    <col min="17" max="17" width="28.85546875" style="1" customWidth="1" collapsed="1"/>
    <col min="18" max="18" width="23.140625" style="1" customWidth="1"/>
    <col min="19" max="19" width="39.7109375" style="1" customWidth="1"/>
    <col min="20" max="20" width="39.7109375" style="1" hidden="1" customWidth="1"/>
    <col min="21" max="21" width="39.7109375" style="1" customWidth="1"/>
    <col min="22" max="22" width="39.7109375" style="1" hidden="1" customWidth="1"/>
    <col min="23" max="23" width="39.7109375" style="1" customWidth="1"/>
    <col min="24" max="24" width="39.7109375" style="1" hidden="1" customWidth="1"/>
    <col min="25" max="25" width="39.7109375" style="1" customWidth="1"/>
    <col min="26" max="26" width="39.7109375" style="1" hidden="1" customWidth="1"/>
    <col min="27" max="27" width="39.7109375" style="1" customWidth="1"/>
    <col min="28" max="28" width="39.7109375" style="1" hidden="1" customWidth="1"/>
    <col min="29" max="29" width="39.7109375" style="1" customWidth="1"/>
    <col min="30" max="30" width="36.28515625" style="1" hidden="1" customWidth="1"/>
    <col min="31" max="31" width="17.28515625" style="1" customWidth="1"/>
    <col min="32" max="32" width="18.7109375" style="1" customWidth="1"/>
    <col min="33" max="33" width="25.42578125" style="1" customWidth="1"/>
    <col min="34" max="34" width="30.85546875" style="1" hidden="1" customWidth="1"/>
    <col min="35" max="35" width="23" style="1" customWidth="1"/>
    <col min="36" max="36" width="11.42578125" style="1" hidden="1" customWidth="1"/>
    <col min="37" max="37" width="17.85546875" style="1" customWidth="1"/>
    <col min="38" max="39" width="17.28515625" style="1" customWidth="1"/>
    <col min="40" max="40" width="48.28515625" style="1" customWidth="1"/>
    <col min="41" max="41" width="25.85546875" style="1" customWidth="1"/>
    <col min="42" max="42" width="23" style="1" customWidth="1"/>
    <col min="43" max="43" width="55.42578125"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2" t="s">
        <v>2</v>
      </c>
      <c r="AH3" s="462"/>
      <c r="AI3" s="462"/>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35.25" customHeight="1">
      <c r="B6" s="464" t="s">
        <v>93</v>
      </c>
      <c r="C6" s="465"/>
      <c r="D6" s="465"/>
      <c r="E6" s="466"/>
      <c r="F6" s="467" t="s">
        <v>121</v>
      </c>
      <c r="G6" s="468"/>
      <c r="H6" s="468"/>
      <c r="I6" s="468"/>
      <c r="J6" s="468"/>
      <c r="K6" s="468"/>
      <c r="L6" s="279"/>
      <c r="M6" s="465" t="s">
        <v>94</v>
      </c>
      <c r="N6" s="465"/>
      <c r="O6" s="469" t="s">
        <v>918</v>
      </c>
      <c r="P6" s="469"/>
      <c r="Q6" s="469"/>
      <c r="R6" s="469"/>
      <c r="S6" s="470"/>
    </row>
    <row r="7" spans="2:43" ht="35.25" customHeight="1">
      <c r="B7" s="471" t="s">
        <v>95</v>
      </c>
      <c r="C7" s="472"/>
      <c r="D7" s="472"/>
      <c r="E7" s="473"/>
      <c r="F7" s="474" t="s">
        <v>133</v>
      </c>
      <c r="G7" s="475"/>
      <c r="H7" s="475"/>
      <c r="I7" s="475"/>
      <c r="J7" s="475"/>
      <c r="K7" s="475"/>
      <c r="L7" s="475"/>
      <c r="M7" s="475"/>
      <c r="N7" s="475"/>
      <c r="O7" s="475"/>
      <c r="P7" s="475"/>
      <c r="Q7" s="475"/>
      <c r="R7" s="475"/>
      <c r="S7" s="280"/>
    </row>
    <row r="8" spans="2:43" ht="35.25" customHeight="1">
      <c r="B8" s="471" t="s">
        <v>96</v>
      </c>
      <c r="C8" s="472"/>
      <c r="D8" s="472"/>
      <c r="E8" s="473"/>
      <c r="F8" s="476" t="s">
        <v>912</v>
      </c>
      <c r="G8" s="477"/>
      <c r="H8" s="477"/>
      <c r="I8" s="477"/>
      <c r="J8" s="477"/>
      <c r="K8" s="477"/>
      <c r="L8" s="477"/>
      <c r="M8" s="477"/>
      <c r="N8" s="477"/>
      <c r="O8" s="477"/>
      <c r="P8" s="477"/>
      <c r="Q8" s="477"/>
      <c r="R8" s="477"/>
      <c r="S8" s="478"/>
    </row>
    <row r="9" spans="2:43" ht="159" customHeight="1" thickBot="1">
      <c r="B9" s="479" t="s">
        <v>97</v>
      </c>
      <c r="C9" s="480"/>
      <c r="D9" s="480"/>
      <c r="E9" s="481"/>
      <c r="F9" s="482" t="s">
        <v>729</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137"/>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138"/>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499"/>
      <c r="AH12" s="499"/>
      <c r="AI12" s="499"/>
      <c r="AJ12" s="499"/>
      <c r="AK12" s="499"/>
      <c r="AL12" s="501"/>
      <c r="AM12" s="498"/>
      <c r="AN12" s="497" t="s">
        <v>14</v>
      </c>
      <c r="AO12" s="497"/>
      <c r="AP12" s="497"/>
      <c r="AQ12" s="502"/>
    </row>
    <row r="13" spans="2:43" s="10" customFormat="1" ht="44.25" customHeight="1">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28" t="s">
        <v>24</v>
      </c>
      <c r="AG13" s="530" t="s">
        <v>468</v>
      </c>
      <c r="AH13" s="512"/>
      <c r="AI13" s="512"/>
      <c r="AJ13" s="512"/>
      <c r="AK13" s="512"/>
      <c r="AL13" s="512"/>
      <c r="AM13" s="507"/>
      <c r="AN13" s="531" t="s">
        <v>26</v>
      </c>
      <c r="AO13" s="532"/>
      <c r="AP13" s="533"/>
      <c r="AQ13" s="515" t="s">
        <v>27</v>
      </c>
    </row>
    <row r="14" spans="2:43" s="10" customFormat="1" ht="66"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7"/>
      <c r="AG14" s="524" t="s">
        <v>28</v>
      </c>
      <c r="AH14" s="415"/>
      <c r="AI14" s="415" t="s">
        <v>29</v>
      </c>
      <c r="AJ14" s="415"/>
      <c r="AK14" s="415" t="s">
        <v>30</v>
      </c>
      <c r="AL14" s="415"/>
      <c r="AM14" s="416"/>
      <c r="AN14" s="4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226</v>
      </c>
      <c r="R15" s="519"/>
      <c r="S15" s="415" t="s">
        <v>37</v>
      </c>
      <c r="T15" s="139"/>
      <c r="U15" s="415" t="s">
        <v>38</v>
      </c>
      <c r="V15" s="139"/>
      <c r="W15" s="415" t="s">
        <v>227</v>
      </c>
      <c r="X15" s="139"/>
      <c r="Y15" s="415" t="s">
        <v>39</v>
      </c>
      <c r="Z15" s="139"/>
      <c r="AA15" s="415" t="s">
        <v>40</v>
      </c>
      <c r="AB15" s="139"/>
      <c r="AC15" s="415" t="s">
        <v>41</v>
      </c>
      <c r="AD15" s="139"/>
      <c r="AE15" s="415" t="s">
        <v>42</v>
      </c>
      <c r="AF15" s="527"/>
      <c r="AG15" s="524"/>
      <c r="AH15" s="415"/>
      <c r="AI15" s="415"/>
      <c r="AJ15" s="415"/>
      <c r="AK15" s="415" t="s">
        <v>34</v>
      </c>
      <c r="AL15" s="415" t="s">
        <v>35</v>
      </c>
      <c r="AM15" s="416" t="s">
        <v>43</v>
      </c>
      <c r="AN15" s="525"/>
      <c r="AO15" s="526"/>
      <c r="AP15" s="527"/>
      <c r="AQ15" s="516"/>
    </row>
    <row r="16" spans="2:43" s="10" customFormat="1" ht="87.75" customHeight="1" thickBot="1">
      <c r="B16" s="495"/>
      <c r="C16" s="505"/>
      <c r="D16" s="506"/>
      <c r="E16" s="509"/>
      <c r="F16" s="16" t="s">
        <v>44</v>
      </c>
      <c r="G16" s="17" t="s">
        <v>45</v>
      </c>
      <c r="H16" s="17" t="s">
        <v>339</v>
      </c>
      <c r="I16" s="418"/>
      <c r="J16" s="14"/>
      <c r="K16" s="520"/>
      <c r="L16" s="521"/>
      <c r="M16" s="523"/>
      <c r="N16" s="521"/>
      <c r="O16" s="417"/>
      <c r="P16" s="418"/>
      <c r="Q16" s="520"/>
      <c r="R16" s="521"/>
      <c r="S16" s="417"/>
      <c r="T16" s="140"/>
      <c r="U16" s="417"/>
      <c r="V16" s="140"/>
      <c r="W16" s="417"/>
      <c r="X16" s="140"/>
      <c r="Y16" s="417"/>
      <c r="Z16" s="140"/>
      <c r="AA16" s="417"/>
      <c r="AB16" s="140"/>
      <c r="AC16" s="417"/>
      <c r="AD16" s="140"/>
      <c r="AE16" s="417"/>
      <c r="AF16" s="529"/>
      <c r="AG16" s="519"/>
      <c r="AH16" s="417"/>
      <c r="AI16" s="417"/>
      <c r="AJ16" s="417"/>
      <c r="AK16" s="417"/>
      <c r="AL16" s="417"/>
      <c r="AM16" s="418"/>
      <c r="AN16" s="525"/>
      <c r="AO16" s="526"/>
      <c r="AP16" s="527"/>
      <c r="AQ16" s="517"/>
    </row>
    <row r="17" spans="2:43" s="311" customFormat="1" ht="306">
      <c r="B17" s="306">
        <v>1</v>
      </c>
      <c r="C17" s="307" t="s">
        <v>47</v>
      </c>
      <c r="D17" s="157" t="s">
        <v>48</v>
      </c>
      <c r="E17" s="248" t="s">
        <v>443</v>
      </c>
      <c r="F17" s="158" t="s">
        <v>685</v>
      </c>
      <c r="G17" s="159" t="s">
        <v>686</v>
      </c>
      <c r="H17" s="159" t="s">
        <v>687</v>
      </c>
      <c r="I17" s="254" t="s">
        <v>72</v>
      </c>
      <c r="J17" s="243" t="str">
        <f>IF(I17="corrupción","impactoco","impacto")</f>
        <v>impacto</v>
      </c>
      <c r="K17" s="160" t="s">
        <v>74</v>
      </c>
      <c r="L17" s="162" t="str">
        <f t="shared" ref="L17:L36" si="0">IF(K17="RARO","1",IF(K17="IMPROBABLE","2",IF(K17="POSIBLE","3",IF(K17="PROBABLE","4",IF(K17="CASI CIERTA","5","")))))</f>
        <v>1</v>
      </c>
      <c r="M17" s="161" t="s">
        <v>53</v>
      </c>
      <c r="N17" s="162" t="str">
        <f>IF(M17="INSIGNIFICANTE","1",IF(M17="MENOR","2",IF(M17="MODERADO","3",IF(M17="MAYOR","4",IF(M17="CATASTRÓFICO","5","")))))</f>
        <v>4</v>
      </c>
      <c r="O17" s="163">
        <f>IF(L17="","",L17*N17)</f>
        <v>4</v>
      </c>
      <c r="P17" s="164" t="str">
        <f>IF(O17="","",IF(O17&gt;=15,"RIESGO EXTREMO",IF(O17&gt;=7,"RIESGO ALTO",IF(O17&gt;=4,"RIESGO MODERADO",IF(O17&gt;=1,"RIESGO BAJO","")))))</f>
        <v>RIESGO MODERADO</v>
      </c>
      <c r="Q17" s="440" t="s">
        <v>688</v>
      </c>
      <c r="R17" s="441"/>
      <c r="S17" s="161" t="s">
        <v>55</v>
      </c>
      <c r="T17" s="165">
        <f>IF(S17="SI",15,0)</f>
        <v>15</v>
      </c>
      <c r="U17" s="161" t="s">
        <v>55</v>
      </c>
      <c r="V17" s="165">
        <f>IF(U17="SI",5,0)</f>
        <v>5</v>
      </c>
      <c r="W17" s="161" t="s">
        <v>55</v>
      </c>
      <c r="X17" s="166">
        <f>IF(W17="SI",25,0)</f>
        <v>25</v>
      </c>
      <c r="Y17" s="161" t="s">
        <v>55</v>
      </c>
      <c r="Z17" s="165">
        <f>IF(Y17="SI",15,0)</f>
        <v>15</v>
      </c>
      <c r="AA17" s="161" t="s">
        <v>55</v>
      </c>
      <c r="AB17" s="166">
        <f>IF(AA17="SI",10,0)</f>
        <v>10</v>
      </c>
      <c r="AC17" s="161" t="s">
        <v>55</v>
      </c>
      <c r="AD17" s="165">
        <f>IF(AC17="SI",30,0)</f>
        <v>30</v>
      </c>
      <c r="AE17" s="167">
        <f>T17+V17+X17+Z17+AB17+AD17</f>
        <v>100</v>
      </c>
      <c r="AF17" s="308" t="str">
        <f>IF(AE17="","",IF(AE17="","",IF(AE17&gt;76,"2",IF(AE17&gt;=51,"1",IF(AE17&gt;=0,"0","")))))</f>
        <v>2</v>
      </c>
      <c r="AG17" s="160" t="s">
        <v>74</v>
      </c>
      <c r="AH17" s="162" t="str">
        <f t="shared" ref="AH17:AH36" si="1">IF(AG17="RARO","1",IF(AG17="IMPROBABLE","2",IF(AG17="POSIBLE","3",IF(AG17="PROBABLE","4",IF(AG17="CASI CIERTA","5","")))))</f>
        <v>1</v>
      </c>
      <c r="AI17" s="161" t="s">
        <v>53</v>
      </c>
      <c r="AJ17" s="162" t="str">
        <f>IF(AI17="INSIGNIFICANTE","1",IF(AI17="MENOR","2",IF(AI17="MODERADO","3",IF(AI17="MAYOR","4",IF(AI17="CATASTRÓFICO","5","")))))</f>
        <v>4</v>
      </c>
      <c r="AK17" s="163">
        <f t="shared" ref="AK17:AK33" si="2">IF(AH17="","",AH17*AJ17)</f>
        <v>4</v>
      </c>
      <c r="AL17" s="163" t="str">
        <f>IF(AK17="","",IF(AK17&gt;=15,"RIESGO EXTREMO",IF(AK17&gt;=7,"RIESGO ALTO",IF(AK17&gt;=4,"RIESGO MODERADO",IF(AK17&gt;=1,"RIESGO BAJO","")))))</f>
        <v>RIESGO MODERADO</v>
      </c>
      <c r="AM17" s="164" t="str">
        <f>IF(AL17="","",IF(AL17="RIESGO EXTREMO","COMPARTIR O TRANSFERIR EL RIESGO",IF(AL17="RIESGO ALTO","EVITAR EL RIESGO",IF(AL17="RIESGO MODERADO","REDUCIR EL RIESGO",IF(AL17="RIESGO BAJO","ASUMIR","")))))</f>
        <v>REDUCIR EL RIESGO</v>
      </c>
      <c r="AN17" s="258" t="s">
        <v>689</v>
      </c>
      <c r="AO17" s="163" t="s">
        <v>690</v>
      </c>
      <c r="AP17" s="333">
        <v>42551</v>
      </c>
      <c r="AQ17" s="380" t="s">
        <v>691</v>
      </c>
    </row>
    <row r="18" spans="2:43" s="311" customFormat="1" ht="126">
      <c r="B18" s="312">
        <v>2</v>
      </c>
      <c r="C18" s="313" t="s">
        <v>47</v>
      </c>
      <c r="D18" s="171" t="s">
        <v>48</v>
      </c>
      <c r="E18" s="250" t="s">
        <v>85</v>
      </c>
      <c r="F18" s="172" t="s">
        <v>692</v>
      </c>
      <c r="G18" s="173" t="s">
        <v>693</v>
      </c>
      <c r="H18" s="173" t="s">
        <v>694</v>
      </c>
      <c r="I18" s="255" t="s">
        <v>116</v>
      </c>
      <c r="J18" s="244" t="str">
        <f t="shared" ref="J18:J36" si="3">IF(I18="corrupción","impactoco","impacto")</f>
        <v>impacto</v>
      </c>
      <c r="K18" s="174" t="s">
        <v>131</v>
      </c>
      <c r="L18" s="176" t="str">
        <f t="shared" si="0"/>
        <v>3</v>
      </c>
      <c r="M18" s="175" t="s">
        <v>53</v>
      </c>
      <c r="N18" s="176" t="str">
        <f t="shared" ref="N18:N36" si="4">IF(M18="INSIGNIFICANTE","1",IF(M18="MENOR","2",IF(M18="MODERADO","3",IF(M18="MAYOR","4",IF(M18="CATASTRÓFICO","5","")))))</f>
        <v>4</v>
      </c>
      <c r="O18" s="177">
        <f t="shared" ref="O18:O33" si="5">IF(L18="","",L18*N18)</f>
        <v>12</v>
      </c>
      <c r="P18" s="178" t="str">
        <f t="shared" ref="P18:P33" si="6">IF(O18="","",IF(O18&gt;=15,"RIESGO EXTREMO",IF(O18&gt;=7,"RIESGO ALTO",IF(O18&gt;=4,"RIESGO MODERADO",IF(O18&gt;=1,"RIESGO BAJO","")))))</f>
        <v>RIESGO ALTO</v>
      </c>
      <c r="Q18" s="442" t="s">
        <v>695</v>
      </c>
      <c r="R18" s="443"/>
      <c r="S18" s="175" t="s">
        <v>55</v>
      </c>
      <c r="T18" s="179">
        <f t="shared" ref="T18:T36" si="7">IF(S18="SI",15,0)</f>
        <v>15</v>
      </c>
      <c r="U18" s="175" t="s">
        <v>55</v>
      </c>
      <c r="V18" s="179">
        <f t="shared" ref="V18:V36" si="8">IF(U18="SI",5,0)</f>
        <v>5</v>
      </c>
      <c r="W18" s="175" t="s">
        <v>55</v>
      </c>
      <c r="X18" s="180">
        <f t="shared" ref="X18:X36" si="9">IF(W18="SI",25,0)</f>
        <v>25</v>
      </c>
      <c r="Y18" s="175" t="s">
        <v>55</v>
      </c>
      <c r="Z18" s="179">
        <f t="shared" ref="Z18:Z36" si="10">IF(Y18="SI",15,0)</f>
        <v>15</v>
      </c>
      <c r="AA18" s="175" t="s">
        <v>55</v>
      </c>
      <c r="AB18" s="180">
        <f t="shared" ref="AB18:AB36" si="11">IF(AA18="SI",10,0)</f>
        <v>10</v>
      </c>
      <c r="AC18" s="175" t="s">
        <v>55</v>
      </c>
      <c r="AD18" s="179">
        <f t="shared" ref="AD18:AD36" si="12">IF(AC18="SI",30,0)</f>
        <v>30</v>
      </c>
      <c r="AE18" s="181">
        <f t="shared" ref="AE18:AE36" si="13">T18+V18+X18+Z18+AB18+AD18</f>
        <v>100</v>
      </c>
      <c r="AF18" s="325" t="str">
        <f t="shared" ref="AF18:AF36" si="14">IF(AE18="","",IF(AE18="","",IF(AE18&gt;76,"2",IF(AE18&gt;=51,"1",IF(AE18&gt;=0,"0","")))))</f>
        <v>2</v>
      </c>
      <c r="AG18" s="174" t="s">
        <v>74</v>
      </c>
      <c r="AH18" s="176" t="str">
        <f t="shared" si="1"/>
        <v>1</v>
      </c>
      <c r="AI18" s="175" t="s">
        <v>53</v>
      </c>
      <c r="AJ18" s="176" t="str">
        <f t="shared" ref="AJ18:AJ36" si="15">IF(AI18="INSIGNIFICANTE","1",IF(AI18="MENOR","2",IF(AI18="MODERADO","3",IF(AI18="MAYOR","4",IF(AI18="CATASTRÓFICO","5","")))))</f>
        <v>4</v>
      </c>
      <c r="AK18" s="177">
        <f t="shared" si="2"/>
        <v>4</v>
      </c>
      <c r="AL18" s="177" t="str">
        <f t="shared" ref="AL18:AL33" si="16">IF(AK18="","",IF(AK18&gt;=15,"RIESGO EXTREMO",IF(AK18&gt;=7,"RIESGO ALTO",IF(AK18&gt;=4,"RIESGO MODERADO",IF(AK18&gt;=1,"RIESGO BAJO","")))))</f>
        <v>RIESGO MODERADO</v>
      </c>
      <c r="AM18" s="178" t="str">
        <f t="shared" ref="AM18:AM36" si="17">IF(AL18="","",IF(AL18="RIESGO EXTREMO","COMPARTIR O TRANSFERIR EL RIESGO",IF(AL18="RIESGO ALTO","EVITAR EL RIESGO",IF(AL18="RIESGO MODERADO","REDUCIR EL RIESGO",IF(AL18="RIESGO BAJO","ASUMIR","")))))</f>
        <v>REDUCIR EL RIESGO</v>
      </c>
      <c r="AN18" s="187" t="s">
        <v>696</v>
      </c>
      <c r="AO18" s="177" t="s">
        <v>697</v>
      </c>
      <c r="AP18" s="379">
        <v>42735</v>
      </c>
      <c r="AQ18" s="354" t="s">
        <v>698</v>
      </c>
    </row>
    <row r="19" spans="2:43" s="311" customFormat="1" ht="216">
      <c r="B19" s="312">
        <v>3</v>
      </c>
      <c r="C19" s="313" t="s">
        <v>47</v>
      </c>
      <c r="D19" s="171" t="s">
        <v>48</v>
      </c>
      <c r="E19" s="250" t="s">
        <v>443</v>
      </c>
      <c r="F19" s="376" t="s">
        <v>699</v>
      </c>
      <c r="G19" s="173" t="s">
        <v>700</v>
      </c>
      <c r="H19" s="173" t="s">
        <v>701</v>
      </c>
      <c r="I19" s="255" t="s">
        <v>51</v>
      </c>
      <c r="J19" s="244" t="str">
        <f t="shared" si="3"/>
        <v>impacto</v>
      </c>
      <c r="K19" s="174" t="s">
        <v>131</v>
      </c>
      <c r="L19" s="176" t="str">
        <f t="shared" si="0"/>
        <v>3</v>
      </c>
      <c r="M19" s="175" t="s">
        <v>83</v>
      </c>
      <c r="N19" s="176" t="str">
        <f t="shared" si="4"/>
        <v>3</v>
      </c>
      <c r="O19" s="177">
        <f t="shared" si="5"/>
        <v>9</v>
      </c>
      <c r="P19" s="178" t="str">
        <f t="shared" si="6"/>
        <v>RIESGO ALTO</v>
      </c>
      <c r="Q19" s="442" t="s">
        <v>702</v>
      </c>
      <c r="R19" s="443"/>
      <c r="S19" s="175" t="s">
        <v>55</v>
      </c>
      <c r="T19" s="179">
        <f t="shared" si="7"/>
        <v>15</v>
      </c>
      <c r="U19" s="175" t="s">
        <v>55</v>
      </c>
      <c r="V19" s="179">
        <f t="shared" si="8"/>
        <v>5</v>
      </c>
      <c r="W19" s="175" t="s">
        <v>55</v>
      </c>
      <c r="X19" s="180">
        <f t="shared" si="9"/>
        <v>25</v>
      </c>
      <c r="Y19" s="175" t="s">
        <v>55</v>
      </c>
      <c r="Z19" s="179">
        <f t="shared" si="10"/>
        <v>15</v>
      </c>
      <c r="AA19" s="175" t="s">
        <v>55</v>
      </c>
      <c r="AB19" s="180">
        <f t="shared" si="11"/>
        <v>10</v>
      </c>
      <c r="AC19" s="175" t="s">
        <v>55</v>
      </c>
      <c r="AD19" s="179">
        <f t="shared" si="12"/>
        <v>30</v>
      </c>
      <c r="AE19" s="181">
        <f t="shared" si="13"/>
        <v>100</v>
      </c>
      <c r="AF19" s="325" t="str">
        <f t="shared" si="14"/>
        <v>2</v>
      </c>
      <c r="AG19" s="174" t="s">
        <v>74</v>
      </c>
      <c r="AH19" s="176" t="str">
        <f t="shared" si="1"/>
        <v>1</v>
      </c>
      <c r="AI19" s="175" t="s">
        <v>83</v>
      </c>
      <c r="AJ19" s="176" t="str">
        <f t="shared" si="15"/>
        <v>3</v>
      </c>
      <c r="AK19" s="177">
        <f t="shared" si="2"/>
        <v>3</v>
      </c>
      <c r="AL19" s="177" t="str">
        <f t="shared" si="16"/>
        <v>RIESGO BAJO</v>
      </c>
      <c r="AM19" s="178" t="str">
        <f t="shared" si="17"/>
        <v>ASUMIR</v>
      </c>
      <c r="AN19" s="187" t="s">
        <v>703</v>
      </c>
      <c r="AO19" s="177" t="s">
        <v>474</v>
      </c>
      <c r="AP19" s="379">
        <v>42735</v>
      </c>
      <c r="AQ19" s="354" t="s">
        <v>704</v>
      </c>
    </row>
    <row r="20" spans="2:43" s="311" customFormat="1" ht="198">
      <c r="B20" s="312">
        <v>4</v>
      </c>
      <c r="C20" s="313" t="s">
        <v>47</v>
      </c>
      <c r="D20" s="171" t="s">
        <v>114</v>
      </c>
      <c r="E20" s="250" t="s">
        <v>572</v>
      </c>
      <c r="F20" s="172" t="s">
        <v>705</v>
      </c>
      <c r="G20" s="173" t="s">
        <v>706</v>
      </c>
      <c r="H20" s="173" t="s">
        <v>707</v>
      </c>
      <c r="I20" s="255" t="s">
        <v>51</v>
      </c>
      <c r="J20" s="244" t="str">
        <f t="shared" si="3"/>
        <v>impacto</v>
      </c>
      <c r="K20" s="174" t="s">
        <v>131</v>
      </c>
      <c r="L20" s="176" t="str">
        <f t="shared" si="0"/>
        <v>3</v>
      </c>
      <c r="M20" s="175" t="s">
        <v>53</v>
      </c>
      <c r="N20" s="176" t="str">
        <f t="shared" si="4"/>
        <v>4</v>
      </c>
      <c r="O20" s="177">
        <f t="shared" si="5"/>
        <v>12</v>
      </c>
      <c r="P20" s="178" t="str">
        <f t="shared" si="6"/>
        <v>RIESGO ALTO</v>
      </c>
      <c r="Q20" s="442" t="s">
        <v>708</v>
      </c>
      <c r="R20" s="443"/>
      <c r="S20" s="175" t="s">
        <v>55</v>
      </c>
      <c r="T20" s="179">
        <f t="shared" si="7"/>
        <v>15</v>
      </c>
      <c r="U20" s="175" t="s">
        <v>55</v>
      </c>
      <c r="V20" s="179">
        <f t="shared" si="8"/>
        <v>5</v>
      </c>
      <c r="W20" s="175" t="s">
        <v>55</v>
      </c>
      <c r="X20" s="180">
        <f t="shared" si="9"/>
        <v>25</v>
      </c>
      <c r="Y20" s="175" t="s">
        <v>55</v>
      </c>
      <c r="Z20" s="179">
        <f t="shared" si="10"/>
        <v>15</v>
      </c>
      <c r="AA20" s="175" t="s">
        <v>55</v>
      </c>
      <c r="AB20" s="180">
        <f t="shared" si="11"/>
        <v>10</v>
      </c>
      <c r="AC20" s="175" t="s">
        <v>55</v>
      </c>
      <c r="AD20" s="179">
        <f t="shared" si="12"/>
        <v>30</v>
      </c>
      <c r="AE20" s="181">
        <f t="shared" si="13"/>
        <v>100</v>
      </c>
      <c r="AF20" s="325" t="str">
        <f t="shared" si="14"/>
        <v>2</v>
      </c>
      <c r="AG20" s="174" t="s">
        <v>74</v>
      </c>
      <c r="AH20" s="176" t="str">
        <f t="shared" si="1"/>
        <v>1</v>
      </c>
      <c r="AI20" s="175" t="s">
        <v>83</v>
      </c>
      <c r="AJ20" s="176" t="str">
        <f t="shared" si="15"/>
        <v>3</v>
      </c>
      <c r="AK20" s="177">
        <f t="shared" si="2"/>
        <v>3</v>
      </c>
      <c r="AL20" s="177" t="str">
        <f t="shared" si="16"/>
        <v>RIESGO BAJO</v>
      </c>
      <c r="AM20" s="178" t="str">
        <f t="shared" si="17"/>
        <v>ASUMIR</v>
      </c>
      <c r="AN20" s="187" t="s">
        <v>709</v>
      </c>
      <c r="AO20" s="177" t="s">
        <v>474</v>
      </c>
      <c r="AP20" s="379">
        <v>42735</v>
      </c>
      <c r="AQ20" s="354" t="s">
        <v>710</v>
      </c>
    </row>
    <row r="21" spans="2:43" s="311" customFormat="1" ht="144">
      <c r="B21" s="312">
        <v>5</v>
      </c>
      <c r="C21" s="313" t="s">
        <v>47</v>
      </c>
      <c r="D21" s="171" t="s">
        <v>48</v>
      </c>
      <c r="E21" s="250" t="s">
        <v>507</v>
      </c>
      <c r="F21" s="172" t="s">
        <v>711</v>
      </c>
      <c r="G21" s="173" t="s">
        <v>712</v>
      </c>
      <c r="H21" s="173" t="s">
        <v>713</v>
      </c>
      <c r="I21" s="255" t="s">
        <v>51</v>
      </c>
      <c r="J21" s="244" t="str">
        <f t="shared" si="3"/>
        <v>impacto</v>
      </c>
      <c r="K21" s="174" t="s">
        <v>65</v>
      </c>
      <c r="L21" s="176" t="str">
        <f t="shared" si="0"/>
        <v>4</v>
      </c>
      <c r="M21" s="175" t="s">
        <v>83</v>
      </c>
      <c r="N21" s="176" t="str">
        <f t="shared" si="4"/>
        <v>3</v>
      </c>
      <c r="O21" s="177">
        <f t="shared" si="5"/>
        <v>12</v>
      </c>
      <c r="P21" s="178" t="str">
        <f t="shared" si="6"/>
        <v>RIESGO ALTO</v>
      </c>
      <c r="Q21" s="577" t="s">
        <v>789</v>
      </c>
      <c r="R21" s="578"/>
      <c r="S21" s="175" t="s">
        <v>55</v>
      </c>
      <c r="T21" s="179">
        <f t="shared" si="7"/>
        <v>15</v>
      </c>
      <c r="U21" s="175" t="s">
        <v>55</v>
      </c>
      <c r="V21" s="179">
        <f t="shared" si="8"/>
        <v>5</v>
      </c>
      <c r="W21" s="175" t="s">
        <v>55</v>
      </c>
      <c r="X21" s="180">
        <f t="shared" si="9"/>
        <v>25</v>
      </c>
      <c r="Y21" s="175" t="s">
        <v>55</v>
      </c>
      <c r="Z21" s="179">
        <f t="shared" si="10"/>
        <v>15</v>
      </c>
      <c r="AA21" s="175" t="s">
        <v>55</v>
      </c>
      <c r="AB21" s="180">
        <f t="shared" si="11"/>
        <v>10</v>
      </c>
      <c r="AC21" s="175" t="s">
        <v>55</v>
      </c>
      <c r="AD21" s="179">
        <f t="shared" si="12"/>
        <v>30</v>
      </c>
      <c r="AE21" s="181">
        <f t="shared" si="13"/>
        <v>100</v>
      </c>
      <c r="AF21" s="325" t="str">
        <f t="shared" si="14"/>
        <v>2</v>
      </c>
      <c r="AG21" s="174" t="s">
        <v>74</v>
      </c>
      <c r="AH21" s="176" t="str">
        <f t="shared" si="1"/>
        <v>1</v>
      </c>
      <c r="AI21" s="175" t="s">
        <v>83</v>
      </c>
      <c r="AJ21" s="176" t="str">
        <f t="shared" si="15"/>
        <v>3</v>
      </c>
      <c r="AK21" s="177">
        <f t="shared" si="2"/>
        <v>3</v>
      </c>
      <c r="AL21" s="177" t="str">
        <f t="shared" si="16"/>
        <v>RIESGO BAJO</v>
      </c>
      <c r="AM21" s="178" t="str">
        <f t="shared" si="17"/>
        <v>ASUMIR</v>
      </c>
      <c r="AN21" s="187" t="s">
        <v>714</v>
      </c>
      <c r="AO21" s="177" t="s">
        <v>474</v>
      </c>
      <c r="AP21" s="379">
        <v>42735</v>
      </c>
      <c r="AQ21" s="354" t="s">
        <v>715</v>
      </c>
    </row>
    <row r="22" spans="2:43" s="311" customFormat="1" ht="342">
      <c r="B22" s="312">
        <v>6</v>
      </c>
      <c r="C22" s="313" t="s">
        <v>47</v>
      </c>
      <c r="D22" s="171" t="s">
        <v>48</v>
      </c>
      <c r="E22" s="250" t="s">
        <v>85</v>
      </c>
      <c r="F22" s="172" t="s">
        <v>716</v>
      </c>
      <c r="G22" s="173" t="s">
        <v>717</v>
      </c>
      <c r="H22" s="173" t="s">
        <v>718</v>
      </c>
      <c r="I22" s="255" t="s">
        <v>51</v>
      </c>
      <c r="J22" s="244" t="str">
        <f t="shared" si="3"/>
        <v>impacto</v>
      </c>
      <c r="K22" s="174" t="s">
        <v>73</v>
      </c>
      <c r="L22" s="176" t="str">
        <f t="shared" si="0"/>
        <v>2</v>
      </c>
      <c r="M22" s="175" t="s">
        <v>53</v>
      </c>
      <c r="N22" s="176" t="str">
        <f t="shared" si="4"/>
        <v>4</v>
      </c>
      <c r="O22" s="177">
        <f t="shared" si="5"/>
        <v>8</v>
      </c>
      <c r="P22" s="178" t="str">
        <f t="shared" si="6"/>
        <v>RIESGO ALTO</v>
      </c>
      <c r="Q22" s="442" t="s">
        <v>719</v>
      </c>
      <c r="R22" s="443"/>
      <c r="S22" s="175" t="s">
        <v>55</v>
      </c>
      <c r="T22" s="179">
        <f t="shared" si="7"/>
        <v>15</v>
      </c>
      <c r="U22" s="175" t="s">
        <v>55</v>
      </c>
      <c r="V22" s="179">
        <f t="shared" si="8"/>
        <v>5</v>
      </c>
      <c r="W22" s="175" t="s">
        <v>55</v>
      </c>
      <c r="X22" s="180">
        <f t="shared" si="9"/>
        <v>25</v>
      </c>
      <c r="Y22" s="175" t="s">
        <v>55</v>
      </c>
      <c r="Z22" s="179">
        <f t="shared" si="10"/>
        <v>15</v>
      </c>
      <c r="AA22" s="175" t="s">
        <v>55</v>
      </c>
      <c r="AB22" s="180">
        <f t="shared" si="11"/>
        <v>10</v>
      </c>
      <c r="AC22" s="175" t="s">
        <v>55</v>
      </c>
      <c r="AD22" s="179">
        <f t="shared" si="12"/>
        <v>30</v>
      </c>
      <c r="AE22" s="181">
        <f t="shared" si="13"/>
        <v>100</v>
      </c>
      <c r="AF22" s="325" t="str">
        <f t="shared" si="14"/>
        <v>2</v>
      </c>
      <c r="AG22" s="174" t="s">
        <v>74</v>
      </c>
      <c r="AH22" s="176" t="str">
        <f t="shared" si="1"/>
        <v>1</v>
      </c>
      <c r="AI22" s="175" t="s">
        <v>53</v>
      </c>
      <c r="AJ22" s="176" t="str">
        <f t="shared" si="15"/>
        <v>4</v>
      </c>
      <c r="AK22" s="177">
        <f t="shared" si="2"/>
        <v>4</v>
      </c>
      <c r="AL22" s="177" t="str">
        <f t="shared" si="16"/>
        <v>RIESGO MODERADO</v>
      </c>
      <c r="AM22" s="178" t="str">
        <f t="shared" si="17"/>
        <v>REDUCIR EL RIESGO</v>
      </c>
      <c r="AN22" s="187" t="s">
        <v>720</v>
      </c>
      <c r="AO22" s="177" t="s">
        <v>474</v>
      </c>
      <c r="AP22" s="379">
        <v>42735</v>
      </c>
      <c r="AQ22" s="354" t="s">
        <v>721</v>
      </c>
    </row>
    <row r="23" spans="2:43" s="311" customFormat="1" ht="162">
      <c r="B23" s="312">
        <v>7</v>
      </c>
      <c r="C23" s="313" t="s">
        <v>47</v>
      </c>
      <c r="D23" s="171" t="s">
        <v>48</v>
      </c>
      <c r="E23" s="250" t="s">
        <v>85</v>
      </c>
      <c r="F23" s="172" t="s">
        <v>722</v>
      </c>
      <c r="G23" s="173" t="s">
        <v>723</v>
      </c>
      <c r="H23" s="173" t="s">
        <v>724</v>
      </c>
      <c r="I23" s="255" t="s">
        <v>51</v>
      </c>
      <c r="J23" s="244" t="str">
        <f t="shared" si="3"/>
        <v>impacto</v>
      </c>
      <c r="K23" s="174" t="s">
        <v>73</v>
      </c>
      <c r="L23" s="176" t="str">
        <f t="shared" si="0"/>
        <v>2</v>
      </c>
      <c r="M23" s="175" t="s">
        <v>53</v>
      </c>
      <c r="N23" s="176" t="str">
        <f t="shared" si="4"/>
        <v>4</v>
      </c>
      <c r="O23" s="177">
        <f t="shared" si="5"/>
        <v>8</v>
      </c>
      <c r="P23" s="178" t="str">
        <f t="shared" si="6"/>
        <v>RIESGO ALTO</v>
      </c>
      <c r="Q23" s="436" t="s">
        <v>725</v>
      </c>
      <c r="R23" s="437"/>
      <c r="S23" s="175" t="s">
        <v>56</v>
      </c>
      <c r="T23" s="179">
        <f t="shared" si="7"/>
        <v>0</v>
      </c>
      <c r="U23" s="175" t="s">
        <v>55</v>
      </c>
      <c r="V23" s="179">
        <f t="shared" si="8"/>
        <v>5</v>
      </c>
      <c r="W23" s="175" t="s">
        <v>56</v>
      </c>
      <c r="X23" s="180">
        <f t="shared" si="9"/>
        <v>0</v>
      </c>
      <c r="Y23" s="175" t="s">
        <v>56</v>
      </c>
      <c r="Z23" s="179">
        <f t="shared" si="10"/>
        <v>0</v>
      </c>
      <c r="AA23" s="175" t="s">
        <v>56</v>
      </c>
      <c r="AB23" s="180">
        <f t="shared" si="11"/>
        <v>0</v>
      </c>
      <c r="AC23" s="175" t="s">
        <v>56</v>
      </c>
      <c r="AD23" s="179">
        <f t="shared" si="12"/>
        <v>0</v>
      </c>
      <c r="AE23" s="181">
        <f t="shared" si="13"/>
        <v>5</v>
      </c>
      <c r="AF23" s="325" t="str">
        <f t="shared" si="14"/>
        <v>0</v>
      </c>
      <c r="AG23" s="174" t="s">
        <v>73</v>
      </c>
      <c r="AH23" s="176" t="str">
        <f t="shared" si="1"/>
        <v>2</v>
      </c>
      <c r="AI23" s="175" t="s">
        <v>53</v>
      </c>
      <c r="AJ23" s="176" t="str">
        <f t="shared" si="15"/>
        <v>4</v>
      </c>
      <c r="AK23" s="177">
        <f t="shared" si="2"/>
        <v>8</v>
      </c>
      <c r="AL23" s="177" t="str">
        <f t="shared" si="16"/>
        <v>RIESGO ALTO</v>
      </c>
      <c r="AM23" s="178" t="str">
        <f t="shared" si="17"/>
        <v>EVITAR EL RIESGO</v>
      </c>
      <c r="AN23" s="187" t="s">
        <v>726</v>
      </c>
      <c r="AO23" s="177" t="s">
        <v>474</v>
      </c>
      <c r="AP23" s="379">
        <v>42735</v>
      </c>
      <c r="AQ23" s="354" t="s">
        <v>727</v>
      </c>
    </row>
    <row r="24" spans="2:43" s="19" customFormat="1" ht="36.75" customHeight="1">
      <c r="B24" s="41">
        <v>8</v>
      </c>
      <c r="C24" s="42"/>
      <c r="D24" s="43"/>
      <c r="E24" s="44"/>
      <c r="F24" s="116"/>
      <c r="G24" s="111"/>
      <c r="H24" s="111"/>
      <c r="I24" s="46"/>
      <c r="J24" s="47" t="str">
        <f t="shared" si="3"/>
        <v>impacto</v>
      </c>
      <c r="K24" s="48"/>
      <c r="L24" s="49" t="str">
        <f t="shared" si="0"/>
        <v/>
      </c>
      <c r="M24" s="50"/>
      <c r="N24" s="49" t="str">
        <f t="shared" si="4"/>
        <v/>
      </c>
      <c r="O24" s="51" t="str">
        <f t="shared" si="5"/>
        <v/>
      </c>
      <c r="P24" s="52" t="str">
        <f t="shared" si="6"/>
        <v/>
      </c>
      <c r="Q24" s="549"/>
      <c r="R24" s="550"/>
      <c r="S24" s="50"/>
      <c r="T24" s="53">
        <f t="shared" si="7"/>
        <v>0</v>
      </c>
      <c r="U24" s="50"/>
      <c r="V24" s="53">
        <f t="shared" si="8"/>
        <v>0</v>
      </c>
      <c r="W24" s="50"/>
      <c r="X24" s="54">
        <f t="shared" si="9"/>
        <v>0</v>
      </c>
      <c r="Y24" s="50"/>
      <c r="Z24" s="53">
        <f t="shared" si="10"/>
        <v>0</v>
      </c>
      <c r="AA24" s="50"/>
      <c r="AB24" s="54">
        <f t="shared" si="11"/>
        <v>0</v>
      </c>
      <c r="AC24" s="50"/>
      <c r="AD24" s="53">
        <f t="shared" si="12"/>
        <v>0</v>
      </c>
      <c r="AE24" s="55">
        <f t="shared" si="13"/>
        <v>0</v>
      </c>
      <c r="AF24" s="300" t="str">
        <f t="shared" si="14"/>
        <v>0</v>
      </c>
      <c r="AG24" s="48"/>
      <c r="AH24" s="49" t="str">
        <f t="shared" si="1"/>
        <v/>
      </c>
      <c r="AI24" s="50"/>
      <c r="AJ24" s="49" t="str">
        <f t="shared" si="15"/>
        <v/>
      </c>
      <c r="AK24" s="51" t="str">
        <f t="shared" si="2"/>
        <v/>
      </c>
      <c r="AL24" s="51" t="str">
        <f t="shared" si="16"/>
        <v/>
      </c>
      <c r="AM24" s="52" t="str">
        <f t="shared" si="17"/>
        <v/>
      </c>
      <c r="AN24" s="68"/>
      <c r="AO24" s="51"/>
      <c r="AP24" s="64"/>
      <c r="AQ24" s="129"/>
    </row>
    <row r="25" spans="2:43" s="19" customFormat="1" ht="36.75" customHeight="1">
      <c r="B25" s="41">
        <v>9</v>
      </c>
      <c r="C25" s="42"/>
      <c r="D25" s="43"/>
      <c r="E25" s="44"/>
      <c r="F25" s="45"/>
      <c r="G25" s="62"/>
      <c r="H25" s="62"/>
      <c r="I25" s="46"/>
      <c r="J25" s="47" t="str">
        <f t="shared" si="3"/>
        <v>impacto</v>
      </c>
      <c r="K25" s="48"/>
      <c r="L25" s="49" t="str">
        <f t="shared" si="0"/>
        <v/>
      </c>
      <c r="M25" s="50"/>
      <c r="N25" s="49" t="str">
        <f t="shared" si="4"/>
        <v/>
      </c>
      <c r="O25" s="51" t="str">
        <f t="shared" si="5"/>
        <v/>
      </c>
      <c r="P25" s="52" t="str">
        <f t="shared" si="6"/>
        <v/>
      </c>
      <c r="Q25" s="537"/>
      <c r="R25" s="538"/>
      <c r="S25" s="50"/>
      <c r="T25" s="53">
        <f t="shared" si="7"/>
        <v>0</v>
      </c>
      <c r="U25" s="50"/>
      <c r="V25" s="53">
        <f t="shared" si="8"/>
        <v>0</v>
      </c>
      <c r="W25" s="50"/>
      <c r="X25" s="54">
        <f t="shared" si="9"/>
        <v>0</v>
      </c>
      <c r="Y25" s="50"/>
      <c r="Z25" s="53">
        <f t="shared" si="10"/>
        <v>0</v>
      </c>
      <c r="AA25" s="50"/>
      <c r="AB25" s="54">
        <f t="shared" si="11"/>
        <v>0</v>
      </c>
      <c r="AC25" s="50"/>
      <c r="AD25" s="53">
        <f t="shared" si="12"/>
        <v>0</v>
      </c>
      <c r="AE25" s="55">
        <f t="shared" si="13"/>
        <v>0</v>
      </c>
      <c r="AF25" s="300" t="str">
        <f t="shared" si="14"/>
        <v>0</v>
      </c>
      <c r="AG25" s="48"/>
      <c r="AH25" s="49" t="str">
        <f t="shared" si="1"/>
        <v/>
      </c>
      <c r="AI25" s="50"/>
      <c r="AJ25" s="49" t="str">
        <f t="shared" si="15"/>
        <v/>
      </c>
      <c r="AK25" s="51" t="str">
        <f t="shared" si="2"/>
        <v/>
      </c>
      <c r="AL25" s="51" t="str">
        <f t="shared" si="16"/>
        <v/>
      </c>
      <c r="AM25" s="52" t="str">
        <f t="shared" si="17"/>
        <v/>
      </c>
      <c r="AN25" s="68"/>
      <c r="AO25" s="51"/>
      <c r="AP25" s="64"/>
      <c r="AQ25" s="69"/>
    </row>
    <row r="26" spans="2:43" s="19" customFormat="1" ht="36.75" customHeight="1">
      <c r="B26" s="41">
        <v>10</v>
      </c>
      <c r="C26" s="42"/>
      <c r="D26" s="43"/>
      <c r="E26" s="44"/>
      <c r="F26" s="45"/>
      <c r="G26" s="62"/>
      <c r="H26" s="62"/>
      <c r="I26" s="46"/>
      <c r="J26" s="47" t="str">
        <f t="shared" si="3"/>
        <v>impacto</v>
      </c>
      <c r="K26" s="48"/>
      <c r="L26" s="49" t="str">
        <f t="shared" si="0"/>
        <v/>
      </c>
      <c r="M26" s="50"/>
      <c r="N26" s="49" t="str">
        <f t="shared" si="4"/>
        <v/>
      </c>
      <c r="O26" s="51"/>
      <c r="P26" s="52"/>
      <c r="Q26" s="537"/>
      <c r="R26" s="538"/>
      <c r="S26" s="50"/>
      <c r="T26" s="53">
        <f t="shared" si="7"/>
        <v>0</v>
      </c>
      <c r="U26" s="50"/>
      <c r="V26" s="53">
        <f t="shared" si="8"/>
        <v>0</v>
      </c>
      <c r="W26" s="50"/>
      <c r="X26" s="54">
        <f t="shared" si="9"/>
        <v>0</v>
      </c>
      <c r="Y26" s="50"/>
      <c r="Z26" s="53">
        <f t="shared" si="10"/>
        <v>0</v>
      </c>
      <c r="AA26" s="50"/>
      <c r="AB26" s="54">
        <f t="shared" si="11"/>
        <v>0</v>
      </c>
      <c r="AC26" s="50"/>
      <c r="AD26" s="53">
        <f t="shared" si="12"/>
        <v>0</v>
      </c>
      <c r="AE26" s="55">
        <f t="shared" si="13"/>
        <v>0</v>
      </c>
      <c r="AF26" s="300" t="str">
        <f t="shared" si="14"/>
        <v>0</v>
      </c>
      <c r="AG26" s="48"/>
      <c r="AH26" s="49" t="str">
        <f t="shared" si="1"/>
        <v/>
      </c>
      <c r="AI26" s="50"/>
      <c r="AJ26" s="49" t="str">
        <f t="shared" si="15"/>
        <v/>
      </c>
      <c r="AK26" s="51"/>
      <c r="AL26" s="51"/>
      <c r="AM26" s="52" t="str">
        <f t="shared" si="17"/>
        <v/>
      </c>
      <c r="AN26" s="68"/>
      <c r="AO26" s="51"/>
      <c r="AP26" s="64"/>
      <c r="AQ26" s="69"/>
    </row>
    <row r="27" spans="2:43" s="19" customFormat="1" ht="36.75" customHeight="1">
      <c r="B27" s="41">
        <v>11</v>
      </c>
      <c r="C27" s="42"/>
      <c r="D27" s="43"/>
      <c r="E27" s="44"/>
      <c r="F27" s="45"/>
      <c r="G27" s="62"/>
      <c r="H27" s="62"/>
      <c r="I27" s="46"/>
      <c r="J27" s="47" t="str">
        <f t="shared" si="3"/>
        <v>impacto</v>
      </c>
      <c r="K27" s="48"/>
      <c r="L27" s="49" t="str">
        <f t="shared" si="0"/>
        <v/>
      </c>
      <c r="M27" s="50"/>
      <c r="N27" s="49" t="str">
        <f t="shared" si="4"/>
        <v/>
      </c>
      <c r="O27" s="51"/>
      <c r="P27" s="52"/>
      <c r="Q27" s="537"/>
      <c r="R27" s="538"/>
      <c r="S27" s="50"/>
      <c r="T27" s="53">
        <f t="shared" si="7"/>
        <v>0</v>
      </c>
      <c r="U27" s="50"/>
      <c r="V27" s="53">
        <f t="shared" si="8"/>
        <v>0</v>
      </c>
      <c r="W27" s="50"/>
      <c r="X27" s="54">
        <f t="shared" si="9"/>
        <v>0</v>
      </c>
      <c r="Y27" s="50"/>
      <c r="Z27" s="53">
        <f t="shared" si="10"/>
        <v>0</v>
      </c>
      <c r="AA27" s="50"/>
      <c r="AB27" s="54">
        <f t="shared" si="11"/>
        <v>0</v>
      </c>
      <c r="AC27" s="50"/>
      <c r="AD27" s="53">
        <f t="shared" si="12"/>
        <v>0</v>
      </c>
      <c r="AE27" s="55">
        <f t="shared" si="13"/>
        <v>0</v>
      </c>
      <c r="AF27" s="300" t="str">
        <f t="shared" si="14"/>
        <v>0</v>
      </c>
      <c r="AG27" s="48"/>
      <c r="AH27" s="49" t="str">
        <f t="shared" si="1"/>
        <v/>
      </c>
      <c r="AI27" s="50"/>
      <c r="AJ27" s="49" t="str">
        <f t="shared" si="15"/>
        <v/>
      </c>
      <c r="AK27" s="51"/>
      <c r="AL27" s="51"/>
      <c r="AM27" s="52" t="str">
        <f t="shared" si="17"/>
        <v/>
      </c>
      <c r="AN27" s="68"/>
      <c r="AO27" s="51"/>
      <c r="AP27" s="64"/>
      <c r="AQ27" s="69"/>
    </row>
    <row r="28" spans="2:43" s="19" customFormat="1" ht="36.75" customHeight="1">
      <c r="B28" s="41">
        <v>12</v>
      </c>
      <c r="C28" s="42"/>
      <c r="D28" s="43"/>
      <c r="E28" s="44"/>
      <c r="F28" s="45"/>
      <c r="G28" s="62"/>
      <c r="H28" s="62"/>
      <c r="I28" s="46"/>
      <c r="J28" s="47" t="str">
        <f t="shared" si="3"/>
        <v>impacto</v>
      </c>
      <c r="K28" s="48"/>
      <c r="L28" s="49" t="str">
        <f t="shared" si="0"/>
        <v/>
      </c>
      <c r="M28" s="50"/>
      <c r="N28" s="49" t="str">
        <f t="shared" si="4"/>
        <v/>
      </c>
      <c r="O28" s="51" t="str">
        <f>IF(L28="","",L28*N28)</f>
        <v/>
      </c>
      <c r="P28" s="52" t="str">
        <f>IF(O28="","",IF(O28&gt;=15,"RIESGO EXTREMO",IF(O28&gt;=7,"RIESGO ALTO",IF(O28&gt;=4,"RIESGO MODERADO",IF(O28&gt;=1,"RIESGO BAJO","")))))</f>
        <v/>
      </c>
      <c r="Q28" s="537"/>
      <c r="R28" s="538"/>
      <c r="S28" s="50"/>
      <c r="T28" s="53">
        <f t="shared" si="7"/>
        <v>0</v>
      </c>
      <c r="U28" s="50"/>
      <c r="V28" s="53">
        <f t="shared" si="8"/>
        <v>0</v>
      </c>
      <c r="W28" s="50"/>
      <c r="X28" s="54">
        <f t="shared" si="9"/>
        <v>0</v>
      </c>
      <c r="Y28" s="50"/>
      <c r="Z28" s="53">
        <f t="shared" si="10"/>
        <v>0</v>
      </c>
      <c r="AA28" s="50"/>
      <c r="AB28" s="54">
        <f t="shared" si="11"/>
        <v>0</v>
      </c>
      <c r="AC28" s="50"/>
      <c r="AD28" s="53">
        <f t="shared" si="12"/>
        <v>0</v>
      </c>
      <c r="AE28" s="55">
        <f t="shared" si="13"/>
        <v>0</v>
      </c>
      <c r="AF28" s="300" t="str">
        <f t="shared" si="14"/>
        <v>0</v>
      </c>
      <c r="AG28" s="48"/>
      <c r="AH28" s="49" t="str">
        <f t="shared" si="1"/>
        <v/>
      </c>
      <c r="AI28" s="50"/>
      <c r="AJ28" s="49" t="str">
        <f t="shared" si="15"/>
        <v/>
      </c>
      <c r="AK28" s="51" t="str">
        <f>IF(AH28="","",AH28*AJ28)</f>
        <v/>
      </c>
      <c r="AL28" s="51" t="str">
        <f>IF(AK28="","",IF(AK28&gt;=15,"RIESGO EXTREMO",IF(AK28&gt;=7,"RIESGO ALTO",IF(AK28&gt;=4,"RIESGO MODERADO",IF(AK28&gt;=1,"RIESGO BAJO","")))))</f>
        <v/>
      </c>
      <c r="AM28" s="52" t="str">
        <f t="shared" si="17"/>
        <v/>
      </c>
      <c r="AN28" s="68"/>
      <c r="AO28" s="51"/>
      <c r="AP28" s="64"/>
      <c r="AQ28" s="69"/>
    </row>
    <row r="29" spans="2:43" s="19" customFormat="1" ht="36.75" customHeight="1">
      <c r="B29" s="41">
        <v>13</v>
      </c>
      <c r="C29" s="42"/>
      <c r="D29" s="43"/>
      <c r="E29" s="44"/>
      <c r="F29" s="45"/>
      <c r="G29" s="62"/>
      <c r="H29" s="62"/>
      <c r="I29" s="46"/>
      <c r="J29" s="47" t="str">
        <f t="shared" si="3"/>
        <v>impacto</v>
      </c>
      <c r="K29" s="48"/>
      <c r="L29" s="49" t="str">
        <f t="shared" si="0"/>
        <v/>
      </c>
      <c r="M29" s="50"/>
      <c r="N29" s="49" t="str">
        <f t="shared" si="4"/>
        <v/>
      </c>
      <c r="O29" s="51" t="str">
        <f>IF(L29="","",L29*N29)</f>
        <v/>
      </c>
      <c r="P29" s="52" t="str">
        <f>IF(O29="","",IF(O29&gt;=15,"RIESGO EXTREMO",IF(O29&gt;=7,"RIESGO ALTO",IF(O29&gt;=4,"RIESGO MODERADO",IF(O29&gt;=1,"RIESGO BAJO","")))))</f>
        <v/>
      </c>
      <c r="Q29" s="537"/>
      <c r="R29" s="538"/>
      <c r="S29" s="50"/>
      <c r="T29" s="53">
        <f t="shared" si="7"/>
        <v>0</v>
      </c>
      <c r="U29" s="50"/>
      <c r="V29" s="53">
        <f t="shared" si="8"/>
        <v>0</v>
      </c>
      <c r="W29" s="50"/>
      <c r="X29" s="54">
        <f t="shared" si="9"/>
        <v>0</v>
      </c>
      <c r="Y29" s="50"/>
      <c r="Z29" s="53">
        <f t="shared" si="10"/>
        <v>0</v>
      </c>
      <c r="AA29" s="50"/>
      <c r="AB29" s="54">
        <f t="shared" si="11"/>
        <v>0</v>
      </c>
      <c r="AC29" s="50"/>
      <c r="AD29" s="53">
        <f t="shared" si="12"/>
        <v>0</v>
      </c>
      <c r="AE29" s="55">
        <f t="shared" si="13"/>
        <v>0</v>
      </c>
      <c r="AF29" s="300" t="str">
        <f t="shared" si="14"/>
        <v>0</v>
      </c>
      <c r="AG29" s="48"/>
      <c r="AH29" s="49" t="str">
        <f t="shared" si="1"/>
        <v/>
      </c>
      <c r="AI29" s="50"/>
      <c r="AJ29" s="49" t="str">
        <f t="shared" si="15"/>
        <v/>
      </c>
      <c r="AK29" s="51" t="str">
        <f>IF(AH29="","",AH29*AJ29)</f>
        <v/>
      </c>
      <c r="AL29" s="51" t="str">
        <f>IF(AK29="","",IF(AK29&gt;=15,"RIESGO EXTREMO",IF(AK29&gt;=7,"RIESGO ALTO",IF(AK29&gt;=4,"RIESGO MODERADO",IF(AK29&gt;=1,"RIESGO BAJO","")))))</f>
        <v/>
      </c>
      <c r="AM29" s="52" t="str">
        <f t="shared" si="17"/>
        <v/>
      </c>
      <c r="AN29" s="68"/>
      <c r="AO29" s="51"/>
      <c r="AP29" s="64"/>
      <c r="AQ29" s="69"/>
    </row>
    <row r="30" spans="2:43" s="19" customFormat="1" ht="36.75" customHeight="1">
      <c r="B30" s="41">
        <v>14</v>
      </c>
      <c r="C30" s="42"/>
      <c r="D30" s="43"/>
      <c r="E30" s="44"/>
      <c r="F30" s="45"/>
      <c r="G30" s="62"/>
      <c r="H30" s="62"/>
      <c r="I30" s="46"/>
      <c r="J30" s="47" t="str">
        <f t="shared" si="3"/>
        <v>impacto</v>
      </c>
      <c r="K30" s="48"/>
      <c r="L30" s="49" t="str">
        <f t="shared" si="0"/>
        <v/>
      </c>
      <c r="M30" s="50"/>
      <c r="N30" s="49" t="str">
        <f t="shared" si="4"/>
        <v/>
      </c>
      <c r="O30" s="51"/>
      <c r="P30" s="52"/>
      <c r="Q30" s="537"/>
      <c r="R30" s="538"/>
      <c r="S30" s="50"/>
      <c r="T30" s="53">
        <f t="shared" si="7"/>
        <v>0</v>
      </c>
      <c r="U30" s="50"/>
      <c r="V30" s="53">
        <f t="shared" si="8"/>
        <v>0</v>
      </c>
      <c r="W30" s="50"/>
      <c r="X30" s="54">
        <f t="shared" si="9"/>
        <v>0</v>
      </c>
      <c r="Y30" s="50"/>
      <c r="Z30" s="53">
        <f t="shared" si="10"/>
        <v>0</v>
      </c>
      <c r="AA30" s="50"/>
      <c r="AB30" s="54">
        <f t="shared" si="11"/>
        <v>0</v>
      </c>
      <c r="AC30" s="50"/>
      <c r="AD30" s="53">
        <f t="shared" si="12"/>
        <v>0</v>
      </c>
      <c r="AE30" s="55">
        <f t="shared" si="13"/>
        <v>0</v>
      </c>
      <c r="AF30" s="300" t="str">
        <f t="shared" si="14"/>
        <v>0</v>
      </c>
      <c r="AG30" s="48"/>
      <c r="AH30" s="49" t="str">
        <f t="shared" si="1"/>
        <v/>
      </c>
      <c r="AI30" s="50"/>
      <c r="AJ30" s="49" t="str">
        <f t="shared" si="15"/>
        <v/>
      </c>
      <c r="AK30" s="51"/>
      <c r="AL30" s="51"/>
      <c r="AM30" s="52" t="str">
        <f t="shared" si="17"/>
        <v/>
      </c>
      <c r="AN30" s="68"/>
      <c r="AO30" s="51"/>
      <c r="AP30" s="64"/>
      <c r="AQ30" s="69"/>
    </row>
    <row r="31" spans="2:43" s="19" customFormat="1" ht="36.75" customHeight="1">
      <c r="B31" s="41">
        <v>15</v>
      </c>
      <c r="C31" s="42"/>
      <c r="D31" s="43"/>
      <c r="E31" s="44"/>
      <c r="F31" s="45"/>
      <c r="G31" s="62"/>
      <c r="H31" s="62"/>
      <c r="I31" s="46"/>
      <c r="J31" s="47" t="str">
        <f t="shared" si="3"/>
        <v>impacto</v>
      </c>
      <c r="K31" s="48"/>
      <c r="L31" s="49" t="str">
        <f t="shared" si="0"/>
        <v/>
      </c>
      <c r="M31" s="50"/>
      <c r="N31" s="49" t="str">
        <f t="shared" si="4"/>
        <v/>
      </c>
      <c r="O31" s="51"/>
      <c r="P31" s="52"/>
      <c r="Q31" s="537"/>
      <c r="R31" s="538"/>
      <c r="S31" s="50"/>
      <c r="T31" s="53">
        <f t="shared" si="7"/>
        <v>0</v>
      </c>
      <c r="U31" s="50"/>
      <c r="V31" s="53">
        <f t="shared" si="8"/>
        <v>0</v>
      </c>
      <c r="W31" s="50"/>
      <c r="X31" s="54">
        <f t="shared" si="9"/>
        <v>0</v>
      </c>
      <c r="Y31" s="50"/>
      <c r="Z31" s="53">
        <f t="shared" si="10"/>
        <v>0</v>
      </c>
      <c r="AA31" s="50"/>
      <c r="AB31" s="54">
        <f t="shared" si="11"/>
        <v>0</v>
      </c>
      <c r="AC31" s="50"/>
      <c r="AD31" s="53">
        <f t="shared" si="12"/>
        <v>0</v>
      </c>
      <c r="AE31" s="55">
        <f t="shared" si="13"/>
        <v>0</v>
      </c>
      <c r="AF31" s="300" t="str">
        <f t="shared" si="14"/>
        <v>0</v>
      </c>
      <c r="AG31" s="48"/>
      <c r="AH31" s="49" t="str">
        <f t="shared" si="1"/>
        <v/>
      </c>
      <c r="AI31" s="50"/>
      <c r="AJ31" s="49" t="str">
        <f t="shared" si="15"/>
        <v/>
      </c>
      <c r="AK31" s="51"/>
      <c r="AL31" s="51"/>
      <c r="AM31" s="52" t="str">
        <f t="shared" si="17"/>
        <v/>
      </c>
      <c r="AN31" s="68"/>
      <c r="AO31" s="51"/>
      <c r="AP31" s="64"/>
      <c r="AQ31" s="69"/>
    </row>
    <row r="32" spans="2:43" s="19" customFormat="1" ht="36.75" customHeight="1">
      <c r="B32" s="41">
        <v>16</v>
      </c>
      <c r="C32" s="42"/>
      <c r="D32" s="43"/>
      <c r="E32" s="44"/>
      <c r="F32" s="45"/>
      <c r="G32" s="62"/>
      <c r="H32" s="62"/>
      <c r="I32" s="46"/>
      <c r="J32" s="47" t="str">
        <f t="shared" si="3"/>
        <v>impacto</v>
      </c>
      <c r="K32" s="48"/>
      <c r="L32" s="49" t="str">
        <f t="shared" si="0"/>
        <v/>
      </c>
      <c r="M32" s="50"/>
      <c r="N32" s="49" t="str">
        <f t="shared" si="4"/>
        <v/>
      </c>
      <c r="O32" s="51" t="str">
        <f t="shared" si="5"/>
        <v/>
      </c>
      <c r="P32" s="52" t="str">
        <f t="shared" si="6"/>
        <v/>
      </c>
      <c r="Q32" s="537"/>
      <c r="R32" s="538"/>
      <c r="S32" s="50"/>
      <c r="T32" s="53">
        <f t="shared" si="7"/>
        <v>0</v>
      </c>
      <c r="U32" s="50"/>
      <c r="V32" s="53">
        <f t="shared" si="8"/>
        <v>0</v>
      </c>
      <c r="W32" s="50"/>
      <c r="X32" s="54">
        <f t="shared" si="9"/>
        <v>0</v>
      </c>
      <c r="Y32" s="50"/>
      <c r="Z32" s="53">
        <f t="shared" si="10"/>
        <v>0</v>
      </c>
      <c r="AA32" s="50"/>
      <c r="AB32" s="54">
        <f t="shared" si="11"/>
        <v>0</v>
      </c>
      <c r="AC32" s="50"/>
      <c r="AD32" s="53">
        <f t="shared" si="12"/>
        <v>0</v>
      </c>
      <c r="AE32" s="55">
        <f t="shared" si="13"/>
        <v>0</v>
      </c>
      <c r="AF32" s="300" t="str">
        <f t="shared" si="14"/>
        <v>0</v>
      </c>
      <c r="AG32" s="48"/>
      <c r="AH32" s="49" t="str">
        <f t="shared" si="1"/>
        <v/>
      </c>
      <c r="AI32" s="50"/>
      <c r="AJ32" s="49" t="str">
        <f t="shared" si="15"/>
        <v/>
      </c>
      <c r="AK32" s="51" t="str">
        <f t="shared" si="2"/>
        <v/>
      </c>
      <c r="AL32" s="51" t="str">
        <f t="shared" si="16"/>
        <v/>
      </c>
      <c r="AM32" s="52" t="str">
        <f t="shared" si="17"/>
        <v/>
      </c>
      <c r="AN32" s="68"/>
      <c r="AO32" s="51"/>
      <c r="AP32" s="64"/>
      <c r="AQ32" s="69"/>
    </row>
    <row r="33" spans="2:43" s="19" customFormat="1" ht="36.75" customHeight="1">
      <c r="B33" s="41">
        <v>17</v>
      </c>
      <c r="C33" s="42"/>
      <c r="D33" s="43"/>
      <c r="E33" s="44"/>
      <c r="F33" s="45"/>
      <c r="G33" s="62"/>
      <c r="H33" s="62"/>
      <c r="I33" s="46"/>
      <c r="J33" s="47" t="str">
        <f t="shared" si="3"/>
        <v>impacto</v>
      </c>
      <c r="K33" s="48"/>
      <c r="L33" s="49" t="str">
        <f t="shared" si="0"/>
        <v/>
      </c>
      <c r="M33" s="50"/>
      <c r="N33" s="49" t="str">
        <f t="shared" si="4"/>
        <v/>
      </c>
      <c r="O33" s="51" t="str">
        <f t="shared" si="5"/>
        <v/>
      </c>
      <c r="P33" s="52" t="str">
        <f t="shared" si="6"/>
        <v/>
      </c>
      <c r="Q33" s="537"/>
      <c r="R33" s="538"/>
      <c r="S33" s="50"/>
      <c r="T33" s="53">
        <f t="shared" si="7"/>
        <v>0</v>
      </c>
      <c r="U33" s="50"/>
      <c r="V33" s="53">
        <f t="shared" si="8"/>
        <v>0</v>
      </c>
      <c r="W33" s="50"/>
      <c r="X33" s="54">
        <f t="shared" si="9"/>
        <v>0</v>
      </c>
      <c r="Y33" s="50"/>
      <c r="Z33" s="53">
        <f t="shared" si="10"/>
        <v>0</v>
      </c>
      <c r="AA33" s="50"/>
      <c r="AB33" s="54">
        <f t="shared" si="11"/>
        <v>0</v>
      </c>
      <c r="AC33" s="50"/>
      <c r="AD33" s="53">
        <f t="shared" si="12"/>
        <v>0</v>
      </c>
      <c r="AE33" s="55">
        <f t="shared" si="13"/>
        <v>0</v>
      </c>
      <c r="AF33" s="300" t="str">
        <f t="shared" si="14"/>
        <v>0</v>
      </c>
      <c r="AG33" s="48"/>
      <c r="AH33" s="49" t="str">
        <f t="shared" si="1"/>
        <v/>
      </c>
      <c r="AI33" s="50"/>
      <c r="AJ33" s="49" t="str">
        <f t="shared" si="15"/>
        <v/>
      </c>
      <c r="AK33" s="51" t="str">
        <f t="shared" si="2"/>
        <v/>
      </c>
      <c r="AL33" s="51" t="str">
        <f t="shared" si="16"/>
        <v/>
      </c>
      <c r="AM33" s="52" t="str">
        <f t="shared" si="17"/>
        <v/>
      </c>
      <c r="AN33" s="68"/>
      <c r="AO33" s="51"/>
      <c r="AP33" s="64"/>
      <c r="AQ33" s="69"/>
    </row>
    <row r="34" spans="2:43" s="19" customFormat="1" ht="36.75" customHeight="1">
      <c r="B34" s="41">
        <v>18</v>
      </c>
      <c r="C34" s="42"/>
      <c r="D34" s="43"/>
      <c r="E34" s="44"/>
      <c r="F34" s="45"/>
      <c r="G34" s="62"/>
      <c r="H34" s="62"/>
      <c r="I34" s="46"/>
      <c r="J34" s="47" t="str">
        <f t="shared" si="3"/>
        <v>impacto</v>
      </c>
      <c r="K34" s="48"/>
      <c r="L34" s="49" t="str">
        <f t="shared" si="0"/>
        <v/>
      </c>
      <c r="M34" s="50"/>
      <c r="N34" s="49" t="str">
        <f t="shared" si="4"/>
        <v/>
      </c>
      <c r="O34" s="51"/>
      <c r="P34" s="52"/>
      <c r="Q34" s="537"/>
      <c r="R34" s="538"/>
      <c r="S34" s="50"/>
      <c r="T34" s="53">
        <f t="shared" si="7"/>
        <v>0</v>
      </c>
      <c r="U34" s="50"/>
      <c r="V34" s="53">
        <f t="shared" si="8"/>
        <v>0</v>
      </c>
      <c r="W34" s="50"/>
      <c r="X34" s="54">
        <f t="shared" si="9"/>
        <v>0</v>
      </c>
      <c r="Y34" s="50"/>
      <c r="Z34" s="53">
        <f t="shared" si="10"/>
        <v>0</v>
      </c>
      <c r="AA34" s="50"/>
      <c r="AB34" s="54">
        <f t="shared" si="11"/>
        <v>0</v>
      </c>
      <c r="AC34" s="50"/>
      <c r="AD34" s="53">
        <f t="shared" si="12"/>
        <v>0</v>
      </c>
      <c r="AE34" s="55">
        <f t="shared" si="13"/>
        <v>0</v>
      </c>
      <c r="AF34" s="300" t="str">
        <f t="shared" si="14"/>
        <v>0</v>
      </c>
      <c r="AG34" s="48"/>
      <c r="AH34" s="49" t="str">
        <f t="shared" si="1"/>
        <v/>
      </c>
      <c r="AI34" s="50"/>
      <c r="AJ34" s="49" t="str">
        <f t="shared" si="15"/>
        <v/>
      </c>
      <c r="AK34" s="51"/>
      <c r="AL34" s="51"/>
      <c r="AM34" s="52" t="str">
        <f t="shared" si="17"/>
        <v/>
      </c>
      <c r="AN34" s="68"/>
      <c r="AO34" s="51"/>
      <c r="AP34" s="64"/>
      <c r="AQ34" s="69"/>
    </row>
    <row r="35" spans="2:43" s="19" customFormat="1" ht="36.75" customHeight="1">
      <c r="B35" s="41">
        <v>19</v>
      </c>
      <c r="C35" s="42"/>
      <c r="D35" s="43"/>
      <c r="E35" s="44"/>
      <c r="F35" s="45"/>
      <c r="G35" s="62"/>
      <c r="H35" s="62"/>
      <c r="I35" s="46"/>
      <c r="J35" s="47" t="str">
        <f t="shared" si="3"/>
        <v>impacto</v>
      </c>
      <c r="K35" s="48"/>
      <c r="L35" s="49" t="str">
        <f t="shared" si="0"/>
        <v/>
      </c>
      <c r="M35" s="50"/>
      <c r="N35" s="49" t="str">
        <f t="shared" si="4"/>
        <v/>
      </c>
      <c r="O35" s="51"/>
      <c r="P35" s="52"/>
      <c r="Q35" s="537"/>
      <c r="R35" s="538"/>
      <c r="S35" s="50"/>
      <c r="T35" s="53">
        <f t="shared" si="7"/>
        <v>0</v>
      </c>
      <c r="U35" s="50"/>
      <c r="V35" s="53">
        <f t="shared" si="8"/>
        <v>0</v>
      </c>
      <c r="W35" s="50"/>
      <c r="X35" s="54">
        <f t="shared" si="9"/>
        <v>0</v>
      </c>
      <c r="Y35" s="50"/>
      <c r="Z35" s="53">
        <f t="shared" si="10"/>
        <v>0</v>
      </c>
      <c r="AA35" s="50"/>
      <c r="AB35" s="54">
        <f t="shared" si="11"/>
        <v>0</v>
      </c>
      <c r="AC35" s="50"/>
      <c r="AD35" s="53">
        <f t="shared" si="12"/>
        <v>0</v>
      </c>
      <c r="AE35" s="55">
        <f t="shared" si="13"/>
        <v>0</v>
      </c>
      <c r="AF35" s="300" t="str">
        <f t="shared" si="14"/>
        <v>0</v>
      </c>
      <c r="AG35" s="48"/>
      <c r="AH35" s="49" t="str">
        <f t="shared" si="1"/>
        <v/>
      </c>
      <c r="AI35" s="50"/>
      <c r="AJ35" s="49" t="str">
        <f t="shared" si="15"/>
        <v/>
      </c>
      <c r="AK35" s="51"/>
      <c r="AL35" s="51"/>
      <c r="AM35" s="52" t="str">
        <f t="shared" si="17"/>
        <v/>
      </c>
      <c r="AN35" s="68"/>
      <c r="AO35" s="51"/>
      <c r="AP35" s="64"/>
      <c r="AQ35" s="69"/>
    </row>
    <row r="36" spans="2:43" s="19" customFormat="1" ht="36.75" customHeight="1" thickBot="1">
      <c r="B36" s="72">
        <v>20</v>
      </c>
      <c r="C36" s="73"/>
      <c r="D36" s="74"/>
      <c r="E36" s="75"/>
      <c r="F36" s="76"/>
      <c r="G36" s="77"/>
      <c r="H36" s="77"/>
      <c r="I36" s="78"/>
      <c r="J36" s="79" t="str">
        <f t="shared" si="3"/>
        <v>impacto</v>
      </c>
      <c r="K36" s="80"/>
      <c r="L36" s="81" t="str">
        <f t="shared" si="0"/>
        <v/>
      </c>
      <c r="M36" s="82"/>
      <c r="N36" s="81" t="str">
        <f t="shared" si="4"/>
        <v/>
      </c>
      <c r="O36" s="83"/>
      <c r="P36" s="84"/>
      <c r="Q36" s="547"/>
      <c r="R36" s="548"/>
      <c r="S36" s="82"/>
      <c r="T36" s="85">
        <f t="shared" si="7"/>
        <v>0</v>
      </c>
      <c r="U36" s="82"/>
      <c r="V36" s="85">
        <f t="shared" si="8"/>
        <v>0</v>
      </c>
      <c r="W36" s="82"/>
      <c r="X36" s="86">
        <f t="shared" si="9"/>
        <v>0</v>
      </c>
      <c r="Y36" s="82"/>
      <c r="Z36" s="85">
        <f t="shared" si="10"/>
        <v>0</v>
      </c>
      <c r="AA36" s="82"/>
      <c r="AB36" s="86">
        <f t="shared" si="11"/>
        <v>0</v>
      </c>
      <c r="AC36" s="82"/>
      <c r="AD36" s="85">
        <f t="shared" si="12"/>
        <v>0</v>
      </c>
      <c r="AE36" s="87">
        <f t="shared" si="13"/>
        <v>0</v>
      </c>
      <c r="AF36" s="301" t="str">
        <f t="shared" si="14"/>
        <v>0</v>
      </c>
      <c r="AG36" s="80"/>
      <c r="AH36" s="81" t="str">
        <f t="shared" si="1"/>
        <v/>
      </c>
      <c r="AI36" s="82"/>
      <c r="AJ36" s="81" t="str">
        <f t="shared" si="15"/>
        <v/>
      </c>
      <c r="AK36" s="83"/>
      <c r="AL36" s="83"/>
      <c r="AM36" s="84" t="str">
        <f t="shared" si="17"/>
        <v/>
      </c>
      <c r="AN36" s="89"/>
      <c r="AO36" s="83"/>
      <c r="AP36" s="90"/>
      <c r="AQ36" s="91"/>
    </row>
    <row r="37" spans="2:43" s="92" customFormat="1"/>
    <row r="38" spans="2:43" s="92" customFormat="1" hidden="1">
      <c r="C38" s="93"/>
      <c r="D38" s="93"/>
      <c r="E38" s="93"/>
    </row>
    <row r="39" spans="2:43" s="92" customFormat="1" ht="30" hidden="1">
      <c r="B39" s="92" t="s">
        <v>47</v>
      </c>
      <c r="C39" s="93" t="s">
        <v>92</v>
      </c>
      <c r="D39" s="92" t="s">
        <v>98</v>
      </c>
      <c r="E39" s="93" t="s">
        <v>99</v>
      </c>
      <c r="F39" s="92" t="s">
        <v>228</v>
      </c>
      <c r="H39" s="107"/>
    </row>
    <row r="40" spans="2:43" s="92" customFormat="1" ht="45" hidden="1">
      <c r="B40" s="92" t="s">
        <v>100</v>
      </c>
      <c r="C40" s="93" t="s">
        <v>101</v>
      </c>
      <c r="D40" s="92" t="s">
        <v>340</v>
      </c>
      <c r="E40" s="93" t="s">
        <v>103</v>
      </c>
      <c r="F40" s="92" t="s">
        <v>229</v>
      </c>
      <c r="H40" s="107"/>
    </row>
    <row r="41" spans="2:43" s="92" customFormat="1" ht="45" hidden="1">
      <c r="C41" s="93" t="s">
        <v>104</v>
      </c>
      <c r="D41" s="92" t="s">
        <v>105</v>
      </c>
      <c r="E41" s="93" t="s">
        <v>106</v>
      </c>
      <c r="F41" s="92" t="s">
        <v>230</v>
      </c>
      <c r="H41" s="107"/>
    </row>
    <row r="42" spans="2:43" s="92" customFormat="1" ht="45" hidden="1">
      <c r="B42" s="92" t="s">
        <v>72</v>
      </c>
      <c r="C42" s="93" t="s">
        <v>107</v>
      </c>
      <c r="D42" s="92" t="s">
        <v>108</v>
      </c>
      <c r="E42" s="93" t="s">
        <v>109</v>
      </c>
      <c r="F42" s="92" t="s">
        <v>231</v>
      </c>
      <c r="H42" s="107"/>
    </row>
    <row r="43" spans="2:43" s="92" customFormat="1" ht="45" hidden="1">
      <c r="B43" s="94" t="s">
        <v>51</v>
      </c>
      <c r="C43" s="93" t="s">
        <v>110</v>
      </c>
      <c r="D43" s="92" t="s">
        <v>111</v>
      </c>
      <c r="E43" s="93" t="s">
        <v>112</v>
      </c>
      <c r="F43" s="92" t="s">
        <v>232</v>
      </c>
      <c r="H43" s="107"/>
    </row>
    <row r="44" spans="2:43" s="92" customFormat="1" hidden="1">
      <c r="B44" s="92" t="s">
        <v>87</v>
      </c>
      <c r="C44" s="93" t="s">
        <v>113</v>
      </c>
      <c r="D44" s="92" t="s">
        <v>114</v>
      </c>
      <c r="E44" s="93" t="s">
        <v>115</v>
      </c>
      <c r="F44" s="92" t="s">
        <v>233</v>
      </c>
      <c r="H44" s="107"/>
    </row>
    <row r="45" spans="2:43" s="92" customFormat="1" ht="45" hidden="1">
      <c r="B45" s="92" t="s">
        <v>116</v>
      </c>
      <c r="C45" s="93" t="s">
        <v>117</v>
      </c>
      <c r="D45" s="92" t="s">
        <v>118</v>
      </c>
      <c r="E45" s="93" t="s">
        <v>119</v>
      </c>
      <c r="F45" s="92" t="s">
        <v>234</v>
      </c>
      <c r="H45" s="107"/>
    </row>
    <row r="46" spans="2:43" s="92" customFormat="1" ht="75" hidden="1">
      <c r="B46" s="92" t="s">
        <v>64</v>
      </c>
      <c r="C46" s="93" t="s">
        <v>120</v>
      </c>
      <c r="D46" s="92" t="s">
        <v>48</v>
      </c>
      <c r="E46" s="93" t="s">
        <v>121</v>
      </c>
      <c r="F46" s="92" t="s">
        <v>235</v>
      </c>
      <c r="H46" s="107"/>
    </row>
    <row r="47" spans="2:43" s="92" customFormat="1" ht="30" hidden="1">
      <c r="B47" s="92" t="s">
        <v>81</v>
      </c>
      <c r="C47" s="93" t="s">
        <v>122</v>
      </c>
      <c r="D47" s="92" t="s">
        <v>60</v>
      </c>
      <c r="E47" s="93" t="s">
        <v>123</v>
      </c>
      <c r="F47" s="92" t="s">
        <v>236</v>
      </c>
      <c r="H47" s="107"/>
    </row>
    <row r="48" spans="2:43" s="92" customFormat="1" ht="30" hidden="1">
      <c r="B48" s="92" t="s">
        <v>124</v>
      </c>
      <c r="C48" s="93" t="s">
        <v>125</v>
      </c>
      <c r="E48" s="93"/>
      <c r="F48" s="92" t="s">
        <v>237</v>
      </c>
      <c r="H48" s="107"/>
    </row>
    <row r="49" spans="2:8" s="92" customFormat="1" ht="30" hidden="1">
      <c r="B49" s="92" t="s">
        <v>126</v>
      </c>
      <c r="C49" s="92" t="s">
        <v>127</v>
      </c>
      <c r="F49" s="92" t="s">
        <v>238</v>
      </c>
      <c r="H49" s="107"/>
    </row>
    <row r="50" spans="2:8" s="92" customFormat="1" ht="60" hidden="1">
      <c r="C50" s="92" t="s">
        <v>128</v>
      </c>
      <c r="F50" s="92" t="s">
        <v>239</v>
      </c>
      <c r="H50" s="107"/>
    </row>
    <row r="51" spans="2:8" s="92" customFormat="1" hidden="1">
      <c r="B51" s="92" t="s">
        <v>74</v>
      </c>
      <c r="C51" s="92" t="s">
        <v>129</v>
      </c>
      <c r="F51" s="92" t="s">
        <v>240</v>
      </c>
      <c r="H51" s="107"/>
    </row>
    <row r="52" spans="2:8" s="92" customFormat="1" ht="30" hidden="1">
      <c r="B52" s="92" t="s">
        <v>73</v>
      </c>
      <c r="C52" s="92" t="s">
        <v>130</v>
      </c>
      <c r="F52" s="92" t="s">
        <v>241</v>
      </c>
      <c r="H52" s="107"/>
    </row>
    <row r="53" spans="2:8" s="92" customFormat="1" ht="45" hidden="1">
      <c r="B53" s="92" t="s">
        <v>131</v>
      </c>
      <c r="C53" s="92" t="s">
        <v>132</v>
      </c>
      <c r="F53" s="92" t="s">
        <v>242</v>
      </c>
      <c r="H53" s="107"/>
    </row>
    <row r="54" spans="2:8" s="92" customFormat="1" hidden="1">
      <c r="B54" s="92" t="s">
        <v>65</v>
      </c>
      <c r="C54" s="92" t="s">
        <v>133</v>
      </c>
      <c r="F54" s="92" t="s">
        <v>243</v>
      </c>
      <c r="H54" s="107"/>
    </row>
    <row r="55" spans="2:8" s="92" customFormat="1" hidden="1">
      <c r="B55" s="92" t="s">
        <v>52</v>
      </c>
      <c r="C55" s="92" t="s">
        <v>134</v>
      </c>
      <c r="F55" s="92" t="s">
        <v>244</v>
      </c>
      <c r="H55" s="107"/>
    </row>
    <row r="56" spans="2:8" s="92" customFormat="1" ht="75" hidden="1">
      <c r="C56" s="92" t="s">
        <v>123</v>
      </c>
      <c r="F56" s="92" t="s">
        <v>245</v>
      </c>
      <c r="H56" s="107"/>
    </row>
    <row r="57" spans="2:8" s="92" customFormat="1" ht="45" hidden="1">
      <c r="B57" s="92" t="s">
        <v>135</v>
      </c>
      <c r="C57" s="92" t="s">
        <v>136</v>
      </c>
      <c r="F57" s="92" t="s">
        <v>246</v>
      </c>
      <c r="H57" s="107"/>
    </row>
    <row r="58" spans="2:8" s="92" customFormat="1" ht="30" hidden="1">
      <c r="B58" s="92" t="s">
        <v>137</v>
      </c>
      <c r="C58" s="92" t="s">
        <v>138</v>
      </c>
      <c r="F58" s="92" t="s">
        <v>247</v>
      </c>
      <c r="H58" s="107"/>
    </row>
    <row r="59" spans="2:8" s="92" customFormat="1" hidden="1">
      <c r="B59" s="92" t="s">
        <v>83</v>
      </c>
    </row>
    <row r="60" spans="2:8" s="92" customFormat="1" hidden="1">
      <c r="B60" s="92" t="s">
        <v>53</v>
      </c>
    </row>
    <row r="61" spans="2:8" s="92" customFormat="1" ht="30" hidden="1">
      <c r="B61" s="92" t="s">
        <v>82</v>
      </c>
    </row>
    <row r="62" spans="2:8" s="92" customFormat="1"/>
    <row r="63" spans="2:8" s="92" customFormat="1"/>
    <row r="64" spans="2:8"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row r="2964" s="92" customFormat="1"/>
    <row r="2965" s="92" customFormat="1"/>
    <row r="2966" s="92" customFormat="1"/>
    <row r="2967" s="92" customFormat="1"/>
    <row r="2968" s="92" customFormat="1"/>
    <row r="2969" s="92" customFormat="1"/>
    <row r="2970" s="92" customFormat="1"/>
    <row r="2971" s="92" customFormat="1"/>
    <row r="2972" s="92" customFormat="1"/>
    <row r="2973" s="92" customFormat="1"/>
    <row r="2974" s="92" customFormat="1"/>
    <row r="2975" s="92" customFormat="1"/>
    <row r="2976" s="92" customFormat="1"/>
    <row r="2977" s="92" customFormat="1"/>
    <row r="2978" s="92" customFormat="1"/>
  </sheetData>
  <mergeCells count="86">
    <mergeCell ref="B2:D4"/>
    <mergeCell ref="E2:S2"/>
    <mergeCell ref="U2:U4"/>
    <mergeCell ref="W2:AQ2"/>
    <mergeCell ref="E3:H3"/>
    <mergeCell ref="I3:S3"/>
    <mergeCell ref="W3:AF3"/>
    <mergeCell ref="AG3:AQ3"/>
    <mergeCell ref="E4:S4"/>
    <mergeCell ref="W4:AQ4"/>
    <mergeCell ref="B6:E6"/>
    <mergeCell ref="F6:K6"/>
    <mergeCell ref="M6:N6"/>
    <mergeCell ref="O6:S6"/>
    <mergeCell ref="B7:E7"/>
    <mergeCell ref="F7:R7"/>
    <mergeCell ref="B8:E8"/>
    <mergeCell ref="F8:S8"/>
    <mergeCell ref="B9:E9"/>
    <mergeCell ref="F9:S9"/>
    <mergeCell ref="B11:E11"/>
    <mergeCell ref="F11:I11"/>
    <mergeCell ref="K11:P11"/>
    <mergeCell ref="Q11:AM11"/>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K14:L16"/>
    <mergeCell ref="M14:N16"/>
    <mergeCell ref="O14:P14"/>
    <mergeCell ref="AG14:AH16"/>
    <mergeCell ref="AI14:AJ16"/>
    <mergeCell ref="Q13:AE14"/>
    <mergeCell ref="AA15:AA16"/>
    <mergeCell ref="AC15:AC16"/>
    <mergeCell ref="AE15:AE16"/>
    <mergeCell ref="AM15:AM16"/>
    <mergeCell ref="AN14:AN16"/>
    <mergeCell ref="AO14:AO16"/>
    <mergeCell ref="AP14:AP16"/>
    <mergeCell ref="O15:O16"/>
    <mergeCell ref="P15:P16"/>
    <mergeCell ref="Q15:R16"/>
    <mergeCell ref="S15:S16"/>
    <mergeCell ref="U15:U16"/>
    <mergeCell ref="W15:W16"/>
    <mergeCell ref="Y15:Y16"/>
    <mergeCell ref="AF13:AF16"/>
    <mergeCell ref="AG13:AM13"/>
    <mergeCell ref="AN13:AP13"/>
    <mergeCell ref="AK15:AK16"/>
    <mergeCell ref="AL15:AL16"/>
    <mergeCell ref="AK14:AM14"/>
    <mergeCell ref="Q17:R17"/>
    <mergeCell ref="Q18:R18"/>
    <mergeCell ref="Q31:R31"/>
    <mergeCell ref="Q20:R20"/>
    <mergeCell ref="Q21:R21"/>
    <mergeCell ref="Q22:R22"/>
    <mergeCell ref="Q23:R23"/>
    <mergeCell ref="Q24:R24"/>
    <mergeCell ref="Q25:R25"/>
    <mergeCell ref="Q26:R26"/>
    <mergeCell ref="Q27:R27"/>
    <mergeCell ref="Q28:R28"/>
    <mergeCell ref="Q29:R29"/>
    <mergeCell ref="Q30:R30"/>
    <mergeCell ref="Q19:R19"/>
    <mergeCell ref="Q32:R32"/>
    <mergeCell ref="Q33:R33"/>
    <mergeCell ref="Q34:R34"/>
    <mergeCell ref="Q35:R35"/>
    <mergeCell ref="Q36:R36"/>
  </mergeCells>
  <conditionalFormatting sqref="AG17:AG36 K17:K36">
    <cfRule type="containsText" dxfId="173" priority="26" operator="containsText" text="IMPROBABLE">
      <formula>NOT(ISERROR(SEARCH("IMPROBABLE",K17)))</formula>
    </cfRule>
    <cfRule type="containsText" dxfId="172" priority="27" operator="containsText" text="PROBABLE">
      <formula>NOT(ISERROR(SEARCH("PROBABLE",K17)))</formula>
    </cfRule>
    <cfRule type="containsText" dxfId="171" priority="28" operator="containsText" text="CASI CIERTA">
      <formula>NOT(ISERROR(SEARCH("CASI CIERTA",K17)))</formula>
    </cfRule>
    <cfRule type="containsText" dxfId="170" priority="29" operator="containsText" text="POSIBLE">
      <formula>NOT(ISERROR(SEARCH("POSIBLE",K17)))</formula>
    </cfRule>
    <cfRule type="containsText" dxfId="169" priority="30" operator="containsText" text="RARO">
      <formula>NOT(ISERROR(SEARCH("RARO",K17)))</formula>
    </cfRule>
  </conditionalFormatting>
  <conditionalFormatting sqref="AI17:AI36 M17:M36">
    <cfRule type="containsText" dxfId="168" priority="21" operator="containsText" text="CATASTRÓFICO">
      <formula>NOT(ISERROR(SEARCH("CATASTRÓFICO",M17)))</formula>
    </cfRule>
    <cfRule type="containsText" dxfId="167" priority="22" operator="containsText" text="MAYOR">
      <formula>NOT(ISERROR(SEARCH("MAYOR",M17)))</formula>
    </cfRule>
    <cfRule type="containsText" dxfId="166" priority="23" operator="containsText" text="MODERADO">
      <formula>NOT(ISERROR(SEARCH("MODERADO",M17)))</formula>
    </cfRule>
    <cfRule type="containsText" dxfId="165" priority="24" operator="containsText" text="MENOR">
      <formula>NOT(ISERROR(SEARCH("MENOR",M17)))</formula>
    </cfRule>
    <cfRule type="containsText" dxfId="164" priority="25" operator="containsText" text="INSIGNIFICANTE">
      <formula>NOT(ISERROR(SEARCH("INSIGNIFICANTE",M17)))</formula>
    </cfRule>
  </conditionalFormatting>
  <conditionalFormatting sqref="AF17 AL24:AP36 P17:P36 AL17:AM23 AO17:AP23">
    <cfRule type="containsText" dxfId="163" priority="17" operator="containsText" text="RIESGO EXTREMO">
      <formula>NOT(ISERROR(SEARCH("RIESGO EXTREMO",P17)))</formula>
    </cfRule>
    <cfRule type="containsText" dxfId="162" priority="18" operator="containsText" text="RIESGO ALTO">
      <formula>NOT(ISERROR(SEARCH("RIESGO ALTO",P17)))</formula>
    </cfRule>
    <cfRule type="containsText" dxfId="161" priority="19" operator="containsText" text="RIESGO MODERADO">
      <formula>NOT(ISERROR(SEARCH("RIESGO MODERADO",P17)))</formula>
    </cfRule>
    <cfRule type="containsText" dxfId="160" priority="20" operator="containsText" text="RIESGO BAJO">
      <formula>NOT(ISERROR(SEARCH("RIESGO BAJO",P17)))</formula>
    </cfRule>
  </conditionalFormatting>
  <conditionalFormatting sqref="AF17:AF36">
    <cfRule type="containsText" dxfId="159" priority="13" operator="containsText" text="RIESGO EXTREMO">
      <formula>NOT(ISERROR(SEARCH("RIESGO EXTREMO",AF17)))</formula>
    </cfRule>
    <cfRule type="containsText" dxfId="158" priority="14" operator="containsText" text="RIESGO ALTO">
      <formula>NOT(ISERROR(SEARCH("RIESGO ALTO",AF17)))</formula>
    </cfRule>
    <cfRule type="containsText" dxfId="157" priority="15" operator="containsText" text="RIESGO MODERADO">
      <formula>NOT(ISERROR(SEARCH("RIESGO MODERADO",AF17)))</formula>
    </cfRule>
    <cfRule type="containsText" dxfId="156" priority="16" operator="containsText" text="RIESGO BAJO">
      <formula>NOT(ISERROR(SEARCH("RIESGO BAJO",AF17)))</formula>
    </cfRule>
  </conditionalFormatting>
  <conditionalFormatting sqref="AN17:AN23">
    <cfRule type="containsText" dxfId="155" priority="9" operator="containsText" text="RIESGO EXTREMO">
      <formula>NOT(ISERROR(SEARCH("RIESGO EXTREMO",AN17)))</formula>
    </cfRule>
    <cfRule type="containsText" dxfId="154" priority="10" operator="containsText" text="RIESGO ALTO">
      <formula>NOT(ISERROR(SEARCH("RIESGO ALTO",AN17)))</formula>
    </cfRule>
    <cfRule type="containsText" dxfId="153" priority="11" operator="containsText" text="RIESGO MODERADO">
      <formula>NOT(ISERROR(SEARCH("RIESGO MODERADO",AN17)))</formula>
    </cfRule>
    <cfRule type="containsText" dxfId="152" priority="12" operator="containsText" text="RIESGO BAJO">
      <formula>NOT(ISERROR(SEARCH("RIESGO BAJO",AN17)))</formula>
    </cfRule>
  </conditionalFormatting>
  <conditionalFormatting sqref="AN17:AN22">
    <cfRule type="containsText" dxfId="151" priority="5" operator="containsText" text="RIESGO EXTREMO">
      <formula>NOT(ISERROR(SEARCH("RIESGO EXTREMO",AN17)))</formula>
    </cfRule>
    <cfRule type="containsText" dxfId="150" priority="6" operator="containsText" text="RIESGO ALTO">
      <formula>NOT(ISERROR(SEARCH("RIESGO ALTO",AN17)))</formula>
    </cfRule>
    <cfRule type="containsText" dxfId="149" priority="7" operator="containsText" text="RIESGO MODERADO">
      <formula>NOT(ISERROR(SEARCH("RIESGO MODERADO",AN17)))</formula>
    </cfRule>
    <cfRule type="containsText" dxfId="148" priority="8" operator="containsText" text="RIESGO BAJO">
      <formula>NOT(ISERROR(SEARCH("RIESGO BAJO",AN17)))</formula>
    </cfRule>
  </conditionalFormatting>
  <conditionalFormatting sqref="AN23">
    <cfRule type="containsText" dxfId="147" priority="1" operator="containsText" text="RIESGO EXTREMO">
      <formula>NOT(ISERROR(SEARCH("RIESGO EXTREMO",AN23)))</formula>
    </cfRule>
    <cfRule type="containsText" dxfId="146" priority="2" operator="containsText" text="RIESGO ALTO">
      <formula>NOT(ISERROR(SEARCH("RIESGO ALTO",AN23)))</formula>
    </cfRule>
    <cfRule type="containsText" dxfId="145" priority="3" operator="containsText" text="RIESGO MODERADO">
      <formula>NOT(ISERROR(SEARCH("RIESGO MODERADO",AN23)))</formula>
    </cfRule>
    <cfRule type="containsText" dxfId="144" priority="4" operator="containsText" text="RIESGO BAJO">
      <formula>NOT(ISERROR(SEARCH("RIESGO BAJO",AN23)))</formula>
    </cfRule>
  </conditionalFormatting>
  <dataValidations count="66">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36">
      <formula1>INDIRECT($D$36)</formula1>
    </dataValidation>
    <dataValidation type="list" allowBlank="1" showInputMessage="1" showErrorMessage="1" sqref="E35">
      <formula1>INDIRECT($D$35)</formula1>
    </dataValidation>
    <dataValidation type="list" allowBlank="1" showInputMessage="1" showErrorMessage="1" sqref="E34">
      <formula1>INDIRECT($D$34)</formula1>
    </dataValidation>
    <dataValidation type="list" allowBlank="1" showInputMessage="1" showErrorMessage="1" sqref="E33">
      <formula1>INDIRECT($D$33)</formula1>
    </dataValidation>
    <dataValidation type="list" allowBlank="1" showInputMessage="1" showErrorMessage="1" sqref="E32">
      <formula1>INDIRECT($D$32)</formula1>
    </dataValidation>
    <dataValidation type="list" allowBlank="1" showInputMessage="1" showErrorMessage="1" sqref="E31">
      <formula1>INDIRECT($D$31)</formula1>
    </dataValidation>
    <dataValidation type="list" allowBlank="1" showInputMessage="1" showErrorMessage="1" sqref="E30">
      <formula1>INDIRECT($D$30)</formula1>
    </dataValidation>
    <dataValidation type="list" allowBlank="1" showInputMessage="1" showErrorMessage="1" sqref="E29">
      <formula1>INDIRECT($D$29)</formula1>
    </dataValidation>
    <dataValidation type="list" allowBlank="1" showInputMessage="1" showErrorMessage="1" sqref="E28">
      <formula1>INDIRECT($D$28)</formula1>
    </dataValidation>
    <dataValidation type="list" allowBlank="1" showInputMessage="1" showErrorMessage="1" sqref="E27">
      <formula1>INDIRECT($D$27)</formula1>
    </dataValidation>
    <dataValidation type="list" allowBlank="1" showInputMessage="1" showErrorMessage="1" sqref="E26">
      <formula1>INDIRECT($D$26)</formula1>
    </dataValidation>
    <dataValidation type="list" allowBlank="1" showInputMessage="1" showErrorMessage="1" sqref="E25">
      <formula1>INDIRECT($D$25)</formula1>
    </dataValidation>
    <dataValidation type="list" allowBlank="1" showInputMessage="1" showErrorMessage="1" sqref="E24">
      <formula1>INDIRECT($D$24)</formula1>
    </dataValidation>
    <dataValidation type="list" allowBlank="1" showInputMessage="1" showErrorMessage="1" sqref="E23">
      <formula1>INDIRECT($D$23)</formula1>
    </dataValidation>
    <dataValidation type="list" allowBlank="1" showInputMessage="1" showErrorMessage="1" sqref="E22">
      <formula1>INDIRECT($D$22)</formula1>
    </dataValidation>
    <dataValidation type="list" allowBlank="1" showInputMessage="1" showErrorMessage="1" sqref="E21">
      <formula1>INDIRECT($D$21)</formula1>
    </dataValidation>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D35">
      <formula1>INDIRECT($C$35)</formula1>
    </dataValidation>
    <dataValidation type="list" allowBlank="1" showInputMessage="1" showErrorMessage="1" sqref="D34">
      <formula1>INDIRECT($C$34)</formula1>
    </dataValidation>
    <dataValidation type="list" allowBlank="1" showInputMessage="1" showErrorMessage="1" sqref="D33">
      <formula1>INDIRECT($C$33)</formula1>
    </dataValidation>
    <dataValidation type="list" allowBlank="1" showInputMessage="1" showErrorMessage="1" sqref="D32">
      <formula1>INDIRECT($C$32)</formula1>
    </dataValidation>
    <dataValidation type="list" allowBlank="1" showInputMessage="1" showErrorMessage="1" sqref="D31">
      <formula1>INDIRECT($C$31)</formula1>
    </dataValidation>
    <dataValidation type="list" allowBlank="1" showInputMessage="1" showErrorMessage="1" sqref="D30">
      <formula1>INDIRECT($C$30)</formula1>
    </dataValidation>
    <dataValidation type="list" allowBlank="1" showInputMessage="1" showErrorMessage="1" sqref="D29">
      <formula1>INDIRECT($C$29)</formula1>
    </dataValidation>
    <dataValidation type="list" allowBlank="1" showInputMessage="1" showErrorMessage="1" sqref="D28">
      <formula1>INDIRECT($C$28)</formula1>
    </dataValidation>
    <dataValidation type="list" allowBlank="1" showInputMessage="1" showErrorMessage="1" sqref="D27">
      <formula1>INDIRECT($C$27)</formula1>
    </dataValidation>
    <dataValidation type="list" allowBlank="1" showInputMessage="1" showErrorMessage="1" sqref="D26">
      <formula1>INDIRECT($C$26)</formula1>
    </dataValidation>
    <dataValidation type="list" allowBlank="1" showInputMessage="1" showErrorMessage="1" sqref="D25">
      <formula1>INDIRECT($C$25)</formula1>
    </dataValidation>
    <dataValidation type="list" allowBlank="1" showInputMessage="1" showErrorMessage="1" sqref="D24">
      <formula1>INDIRECT($C$24)</formula1>
    </dataValidation>
    <dataValidation type="list" allowBlank="1" showInputMessage="1" showErrorMessage="1" sqref="D23">
      <formula1>INDIRECT($C$23)</formula1>
    </dataValidation>
    <dataValidation type="list" allowBlank="1" showInputMessage="1" showErrorMessage="1" sqref="D22">
      <formula1>INDIRECT($C$22)</formula1>
    </dataValidation>
    <dataValidation type="list" allowBlank="1" showInputMessage="1" showErrorMessage="1" sqref="D21">
      <formula1>INDIRECT($C$21)</formula1>
    </dataValidation>
    <dataValidation type="list" allowBlank="1" showInputMessage="1" showErrorMessage="1" sqref="D20">
      <formula1>INDIRECT($C$20)</formula1>
    </dataValidation>
    <dataValidation type="list" allowBlank="1" showInputMessage="1" showErrorMessage="1" sqref="D19">
      <formula1>INDIRECT($C$19)</formula1>
    </dataValidation>
    <dataValidation type="list" allowBlank="1" showInputMessage="1" showErrorMessage="1" sqref="C17:C36">
      <formula1>factores</formula1>
    </dataValidation>
    <dataValidation type="list" allowBlank="1" showInputMessage="1" showErrorMessage="1" sqref="D18">
      <formula1>INDIRECT($C$18)</formula1>
    </dataValidation>
    <dataValidation type="list" allowBlank="1" showInputMessage="1" showErrorMessage="1" sqref="D17">
      <formula1>INDIRECT($C$17)</formula1>
    </dataValidation>
    <dataValidation type="list" allowBlank="1" showInputMessage="1" showErrorMessage="1" sqref="E17">
      <formula1>INDIRECT($D$17)</formula1>
    </dataValidation>
    <dataValidation type="list" allowBlank="1" showInputMessage="1" showErrorMessage="1" sqref="I17:I36">
      <formula1>clasificaciónriesgos</formula1>
    </dataValidation>
    <dataValidation type="list" allowBlank="1" showInputMessage="1" showErrorMessage="1" sqref="D36">
      <formula1>INDIRECT($C$36)</formula1>
    </dataValidation>
    <dataValidation type="list" allowBlank="1" showInputMessage="1" showErrorMessage="1" sqref="AA17:AA36 W17:W36 S17:S36 U17:U36 AC17:AC36 Y17:Y36">
      <formula1>"SI,NO"</formula1>
    </dataValidation>
    <dataValidation type="list" allowBlank="1" showInputMessage="1" showErrorMessage="1" sqref="AI36 M36">
      <formula1>INDIRECT($J$36)</formula1>
    </dataValidation>
    <dataValidation type="list" allowBlank="1" showInputMessage="1" showErrorMessage="1" sqref="AI35 M35">
      <formula1>INDIRECT($J$35)</formula1>
    </dataValidation>
    <dataValidation type="list" allowBlank="1" showInputMessage="1" showErrorMessage="1" sqref="AI34 M34">
      <formula1>INDIRECT($J$34)</formula1>
    </dataValidation>
    <dataValidation type="list" allowBlank="1" showInputMessage="1" showErrorMessage="1" sqref="AI33 M33">
      <formula1>INDIRECT($J$33)</formula1>
    </dataValidation>
    <dataValidation type="list" allowBlank="1" showInputMessage="1" showErrorMessage="1" sqref="AI32 M32">
      <formula1>INDIRECT($J$32)</formula1>
    </dataValidation>
    <dataValidation type="list" allowBlank="1" showInputMessage="1" showErrorMessage="1" sqref="AI31 M31">
      <formula1>INDIRECT($J$31)</formula1>
    </dataValidation>
    <dataValidation type="list" allowBlank="1" showInputMessage="1" showErrorMessage="1" sqref="AI30 M30">
      <formula1>INDIRECT($J$30)</formula1>
    </dataValidation>
    <dataValidation type="list" allowBlank="1" showInputMessage="1" showErrorMessage="1" sqref="AI29 M29">
      <formula1>INDIRECT($J$29)</formula1>
    </dataValidation>
    <dataValidation type="list" allowBlank="1" showInputMessage="1" showErrorMessage="1" sqref="AI28 M28">
      <formula1>INDIRECT($J$28)</formula1>
    </dataValidation>
    <dataValidation type="list" allowBlank="1" showInputMessage="1" showErrorMessage="1" sqref="AI27 M27">
      <formula1>INDIRECT($J$27)</formula1>
    </dataValidation>
    <dataValidation type="list" allowBlank="1" showInputMessage="1" showErrorMessage="1" sqref="AI26 M26">
      <formula1>INDIRECT($J$26)</formula1>
    </dataValidation>
    <dataValidation type="list" allowBlank="1" showInputMessage="1" showErrorMessage="1" sqref="AI25 M25">
      <formula1>INDIRECT($J$25)</formula1>
    </dataValidation>
    <dataValidation type="list" allowBlank="1" showInputMessage="1" showErrorMessage="1" sqref="AI24 M24">
      <formula1>INDIRECT($J$24)</formula1>
    </dataValidation>
    <dataValidation type="list" allowBlank="1" showInputMessage="1" showErrorMessage="1" sqref="AI23 M23">
      <formula1>INDIRECT($J$23)</formula1>
    </dataValidation>
    <dataValidation type="list" allowBlank="1" showInputMessage="1" showErrorMessage="1" sqref="AI22 M22">
      <formula1>INDIRECT($J$22)</formula1>
    </dataValidation>
    <dataValidation type="list" allowBlank="1" showInputMessage="1" showErrorMessage="1" sqref="AI21 M21">
      <formula1>INDIRECT($J$21)</formula1>
    </dataValidation>
    <dataValidation type="list" allowBlank="1" showInputMessage="1" showErrorMessage="1" sqref="AI20 M20">
      <formula1>INDIRECT($J$20)</formula1>
    </dataValidation>
    <dataValidation type="list" allowBlank="1" showInputMessage="1" showErrorMessage="1" sqref="AI19 M19">
      <formula1>INDIRECT($J$19)</formula1>
    </dataValidation>
    <dataValidation type="list" allowBlank="1" showInputMessage="1" showErrorMessage="1" sqref="AI18 M18">
      <formula1>INDIRECT($J$18)</formula1>
    </dataValidation>
    <dataValidation type="list" allowBlank="1" showInputMessage="1" showErrorMessage="1" sqref="AI17 M17">
      <formula1>INDIRECT($J$17)</formula1>
    </dataValidation>
    <dataValidation type="list" allowBlank="1" showInputMessage="1" showErrorMessage="1" sqref="AG17:AG36 K17:K36">
      <formula1>probabilidad</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B2:AQ2978"/>
  <sheetViews>
    <sheetView zoomScale="40" zoomScaleNormal="40" workbookViewId="0">
      <selection activeCell="O6" sqref="O6:S6"/>
    </sheetView>
  </sheetViews>
  <sheetFormatPr baseColWidth="10" defaultColWidth="11.42578125" defaultRowHeight="15"/>
  <cols>
    <col min="1" max="1" width="4.28515625" style="1" customWidth="1"/>
    <col min="2" max="2" width="12.85546875" style="1" customWidth="1"/>
    <col min="3" max="3" width="16" style="1" customWidth="1" collapsed="1"/>
    <col min="4" max="4" width="24.85546875" style="1" customWidth="1"/>
    <col min="5" max="5" width="58.140625" style="1" customWidth="1"/>
    <col min="6" max="6" width="58.140625" style="1" customWidth="1" collapsed="1"/>
    <col min="7" max="7" width="58.140625" style="1" customWidth="1"/>
    <col min="8" max="8" width="61.140625" style="1" customWidth="1"/>
    <col min="9" max="9" width="26.7109375" style="1" customWidth="1"/>
    <col min="10" max="10" width="26.7109375" style="1" hidden="1" customWidth="1"/>
    <col min="11" max="11" width="22.7109375" style="1" customWidth="1" collapsed="1"/>
    <col min="12" max="12" width="25.140625" style="1" hidden="1" customWidth="1"/>
    <col min="13" max="13" width="22.42578125" style="1" customWidth="1"/>
    <col min="14" max="14" width="11.42578125" style="1" hidden="1" customWidth="1"/>
    <col min="15" max="16" width="21.42578125" style="1" customWidth="1"/>
    <col min="17" max="17" width="28.85546875" style="1" customWidth="1" collapsed="1"/>
    <col min="18" max="18" width="23.140625" style="1" customWidth="1"/>
    <col min="19" max="19" width="39.7109375" style="1" customWidth="1"/>
    <col min="20" max="20" width="39.7109375" style="1" hidden="1" customWidth="1"/>
    <col min="21" max="21" width="39.7109375" style="1" customWidth="1"/>
    <col min="22" max="22" width="39.7109375" style="1" hidden="1" customWidth="1"/>
    <col min="23" max="23" width="39.7109375" style="1" customWidth="1"/>
    <col min="24" max="24" width="39.7109375" style="1" hidden="1" customWidth="1"/>
    <col min="25" max="25" width="39.7109375" style="1" customWidth="1"/>
    <col min="26" max="26" width="39.7109375" style="1" hidden="1" customWidth="1"/>
    <col min="27" max="27" width="39.7109375" style="1" customWidth="1"/>
    <col min="28" max="28" width="39.7109375" style="1" hidden="1" customWidth="1"/>
    <col min="29" max="29" width="39.7109375" style="1" customWidth="1"/>
    <col min="30" max="30" width="36.28515625" style="1" hidden="1" customWidth="1"/>
    <col min="31" max="31" width="17.28515625" style="1" customWidth="1"/>
    <col min="32" max="32" width="18.7109375" style="1" customWidth="1"/>
    <col min="33" max="33" width="25.42578125" style="1" customWidth="1"/>
    <col min="34" max="34" width="30.85546875" style="1" hidden="1" customWidth="1"/>
    <col min="35" max="35" width="23" style="1" customWidth="1"/>
    <col min="36" max="36" width="11.42578125" style="1" hidden="1" customWidth="1"/>
    <col min="37" max="37" width="17.85546875" style="1" customWidth="1"/>
    <col min="38" max="39" width="17.28515625" style="1" customWidth="1"/>
    <col min="40" max="40" width="23" style="1" customWidth="1"/>
    <col min="41" max="41" width="25.85546875" style="1" customWidth="1"/>
    <col min="42" max="42" width="23" style="1" customWidth="1"/>
    <col min="43" max="43" width="55.42578125"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2" t="s">
        <v>2</v>
      </c>
      <c r="AH3" s="462"/>
      <c r="AI3" s="462"/>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35.25" customHeight="1">
      <c r="B6" s="464" t="s">
        <v>93</v>
      </c>
      <c r="C6" s="465"/>
      <c r="D6" s="465"/>
      <c r="E6" s="466"/>
      <c r="F6" s="467" t="s">
        <v>112</v>
      </c>
      <c r="G6" s="468"/>
      <c r="H6" s="468"/>
      <c r="I6" s="468"/>
      <c r="J6" s="468"/>
      <c r="K6" s="468"/>
      <c r="L6" s="279"/>
      <c r="M6" s="465" t="s">
        <v>94</v>
      </c>
      <c r="N6" s="465"/>
      <c r="O6" s="469" t="s">
        <v>919</v>
      </c>
      <c r="P6" s="469"/>
      <c r="Q6" s="469"/>
      <c r="R6" s="469"/>
      <c r="S6" s="470"/>
    </row>
    <row r="7" spans="2:43" ht="35.25" customHeight="1">
      <c r="B7" s="471" t="s">
        <v>95</v>
      </c>
      <c r="C7" s="472"/>
      <c r="D7" s="472"/>
      <c r="E7" s="473"/>
      <c r="F7" s="474" t="s">
        <v>127</v>
      </c>
      <c r="G7" s="475"/>
      <c r="H7" s="475"/>
      <c r="I7" s="475"/>
      <c r="J7" s="475"/>
      <c r="K7" s="475"/>
      <c r="L7" s="475"/>
      <c r="M7" s="475"/>
      <c r="N7" s="475"/>
      <c r="O7" s="475"/>
      <c r="P7" s="475"/>
      <c r="Q7" s="475"/>
      <c r="R7" s="475"/>
      <c r="S7" s="280"/>
    </row>
    <row r="8" spans="2:43" ht="35.25" customHeight="1">
      <c r="B8" s="471" t="s">
        <v>96</v>
      </c>
      <c r="C8" s="472"/>
      <c r="D8" s="472"/>
      <c r="E8" s="473"/>
      <c r="F8" s="476" t="s">
        <v>912</v>
      </c>
      <c r="G8" s="477"/>
      <c r="H8" s="477"/>
      <c r="I8" s="477"/>
      <c r="J8" s="477"/>
      <c r="K8" s="477"/>
      <c r="L8" s="477"/>
      <c r="M8" s="477"/>
      <c r="N8" s="477"/>
      <c r="O8" s="477"/>
      <c r="P8" s="477"/>
      <c r="Q8" s="477"/>
      <c r="R8" s="477"/>
      <c r="S8" s="478"/>
    </row>
    <row r="9" spans="2:43" ht="159" customHeight="1" thickBot="1">
      <c r="B9" s="479" t="s">
        <v>97</v>
      </c>
      <c r="C9" s="480"/>
      <c r="D9" s="480"/>
      <c r="E9" s="481"/>
      <c r="F9" s="482" t="s">
        <v>920</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137"/>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138"/>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499"/>
      <c r="AH12" s="499"/>
      <c r="AI12" s="499"/>
      <c r="AJ12" s="499"/>
      <c r="AK12" s="499"/>
      <c r="AL12" s="501"/>
      <c r="AM12" s="498"/>
      <c r="AN12" s="497" t="s">
        <v>14</v>
      </c>
      <c r="AO12" s="497"/>
      <c r="AP12" s="497"/>
      <c r="AQ12" s="502"/>
    </row>
    <row r="13" spans="2:43" s="10" customFormat="1" ht="44.25" customHeight="1">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28" t="s">
        <v>24</v>
      </c>
      <c r="AG13" s="530" t="s">
        <v>25</v>
      </c>
      <c r="AH13" s="512"/>
      <c r="AI13" s="512"/>
      <c r="AJ13" s="512"/>
      <c r="AK13" s="512"/>
      <c r="AL13" s="512"/>
      <c r="AM13" s="507"/>
      <c r="AN13" s="531" t="s">
        <v>26</v>
      </c>
      <c r="AO13" s="532"/>
      <c r="AP13" s="533"/>
      <c r="AQ13" s="515" t="s">
        <v>27</v>
      </c>
    </row>
    <row r="14" spans="2:43" s="10" customFormat="1" ht="66"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7"/>
      <c r="AG14" s="524" t="s">
        <v>28</v>
      </c>
      <c r="AH14" s="415"/>
      <c r="AI14" s="415" t="s">
        <v>29</v>
      </c>
      <c r="AJ14" s="415"/>
      <c r="AK14" s="415" t="s">
        <v>30</v>
      </c>
      <c r="AL14" s="415"/>
      <c r="AM14" s="416"/>
      <c r="AN14" s="4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226</v>
      </c>
      <c r="R15" s="519"/>
      <c r="S15" s="415" t="s">
        <v>37</v>
      </c>
      <c r="T15" s="139"/>
      <c r="U15" s="415" t="s">
        <v>38</v>
      </c>
      <c r="V15" s="139"/>
      <c r="W15" s="415" t="s">
        <v>227</v>
      </c>
      <c r="X15" s="139"/>
      <c r="Y15" s="415" t="s">
        <v>39</v>
      </c>
      <c r="Z15" s="139"/>
      <c r="AA15" s="415" t="s">
        <v>40</v>
      </c>
      <c r="AB15" s="139"/>
      <c r="AC15" s="415" t="s">
        <v>41</v>
      </c>
      <c r="AD15" s="139"/>
      <c r="AE15" s="415" t="s">
        <v>42</v>
      </c>
      <c r="AF15" s="527"/>
      <c r="AG15" s="524"/>
      <c r="AH15" s="415"/>
      <c r="AI15" s="415"/>
      <c r="AJ15" s="415"/>
      <c r="AK15" s="415" t="s">
        <v>34</v>
      </c>
      <c r="AL15" s="415" t="s">
        <v>35</v>
      </c>
      <c r="AM15" s="416" t="s">
        <v>43</v>
      </c>
      <c r="AN15" s="525"/>
      <c r="AO15" s="526"/>
      <c r="AP15" s="527"/>
      <c r="AQ15" s="516"/>
    </row>
    <row r="16" spans="2:43" s="10" customFormat="1" ht="87.75" customHeight="1" thickBot="1">
      <c r="B16" s="495"/>
      <c r="C16" s="505"/>
      <c r="D16" s="506"/>
      <c r="E16" s="509"/>
      <c r="F16" s="16" t="s">
        <v>44</v>
      </c>
      <c r="G16" s="17" t="s">
        <v>45</v>
      </c>
      <c r="H16" s="17" t="s">
        <v>46</v>
      </c>
      <c r="I16" s="418"/>
      <c r="J16" s="14"/>
      <c r="K16" s="520"/>
      <c r="L16" s="521"/>
      <c r="M16" s="523"/>
      <c r="N16" s="521"/>
      <c r="O16" s="417"/>
      <c r="P16" s="418"/>
      <c r="Q16" s="520"/>
      <c r="R16" s="521"/>
      <c r="S16" s="417"/>
      <c r="T16" s="140"/>
      <c r="U16" s="417"/>
      <c r="V16" s="140"/>
      <c r="W16" s="417"/>
      <c r="X16" s="140"/>
      <c r="Y16" s="417"/>
      <c r="Z16" s="140"/>
      <c r="AA16" s="417"/>
      <c r="AB16" s="140"/>
      <c r="AC16" s="417"/>
      <c r="AD16" s="140"/>
      <c r="AE16" s="417"/>
      <c r="AF16" s="529"/>
      <c r="AG16" s="519"/>
      <c r="AH16" s="417"/>
      <c r="AI16" s="417"/>
      <c r="AJ16" s="417"/>
      <c r="AK16" s="417"/>
      <c r="AL16" s="417"/>
      <c r="AM16" s="418"/>
      <c r="AN16" s="525"/>
      <c r="AO16" s="526"/>
      <c r="AP16" s="527"/>
      <c r="AQ16" s="517"/>
    </row>
    <row r="17" spans="2:43" s="311" customFormat="1" ht="90">
      <c r="B17" s="306">
        <v>1</v>
      </c>
      <c r="C17" s="307" t="s">
        <v>47</v>
      </c>
      <c r="D17" s="157" t="s">
        <v>118</v>
      </c>
      <c r="E17" s="248" t="s">
        <v>661</v>
      </c>
      <c r="F17" s="158" t="s">
        <v>662</v>
      </c>
      <c r="G17" s="159" t="s">
        <v>663</v>
      </c>
      <c r="H17" s="159" t="s">
        <v>664</v>
      </c>
      <c r="I17" s="254" t="s">
        <v>51</v>
      </c>
      <c r="J17" s="243" t="str">
        <f>IF(I17="corrupción","impactoco","impacto")</f>
        <v>impacto</v>
      </c>
      <c r="K17" s="160" t="s">
        <v>52</v>
      </c>
      <c r="L17" s="162" t="str">
        <f t="shared" ref="L17:L36" si="0">IF(K17="RARO","1",IF(K17="IMPROBABLE","2",IF(K17="POSIBLE","3",IF(K17="PROBABLE","4",IF(K17="CASI CIERTA","5","")))))</f>
        <v>5</v>
      </c>
      <c r="M17" s="161" t="s">
        <v>53</v>
      </c>
      <c r="N17" s="162" t="str">
        <f>IF(M17="INSIGNIFICANTE","1",IF(M17="MENOR","2",IF(M17="MODERADO","3",IF(M17="MAYOR","4",IF(M17="CATASTRÓFICO","5","")))))</f>
        <v>4</v>
      </c>
      <c r="O17" s="163">
        <f>IF(L17="","",L17*N17)</f>
        <v>20</v>
      </c>
      <c r="P17" s="164" t="str">
        <f>IF(O17="","",IF(O17&gt;=15,"RIESGO EXTREMO",IF(O17&gt;=7,"RIESGO ALTO",IF(O17&gt;=4,"RIESGO MODERADO",IF(O17&gt;=1,"RIESGO BAJO","")))))</f>
        <v>RIESGO EXTREMO</v>
      </c>
      <c r="Q17" s="434" t="s">
        <v>665</v>
      </c>
      <c r="R17" s="435"/>
      <c r="S17" s="161" t="s">
        <v>55</v>
      </c>
      <c r="T17" s="165">
        <f>IF(S17="SI",15,0)</f>
        <v>15</v>
      </c>
      <c r="U17" s="161" t="s">
        <v>55</v>
      </c>
      <c r="V17" s="165">
        <f>IF(U17="SI",5,0)</f>
        <v>5</v>
      </c>
      <c r="W17" s="161" t="s">
        <v>55</v>
      </c>
      <c r="X17" s="166">
        <f>IF(W17="SI",25,0)</f>
        <v>25</v>
      </c>
      <c r="Y17" s="161" t="s">
        <v>55</v>
      </c>
      <c r="Z17" s="165">
        <f>IF(Y17="SI",15,0)</f>
        <v>15</v>
      </c>
      <c r="AA17" s="161" t="s">
        <v>55</v>
      </c>
      <c r="AB17" s="166">
        <f>IF(AA17="SI",10,0)</f>
        <v>10</v>
      </c>
      <c r="AC17" s="161" t="s">
        <v>56</v>
      </c>
      <c r="AD17" s="165">
        <f>IF(AC17="SI",30,0)</f>
        <v>0</v>
      </c>
      <c r="AE17" s="167">
        <f>T17+V17+X17+Z17+AB17+AD17</f>
        <v>70</v>
      </c>
      <c r="AF17" s="325" t="str">
        <f t="shared" ref="AF17:AF36" si="1">IF(AE17="","",IF(AE17="","",IF(AE17&gt;76,"2",IF(AE17&gt;=51,"1",IF(AE17&gt;=0,"0","")))))</f>
        <v>1</v>
      </c>
      <c r="AG17" s="160" t="s">
        <v>65</v>
      </c>
      <c r="AH17" s="162" t="str">
        <f t="shared" ref="AH17:AH36" si="2">IF(AG17="RARO","1",IF(AG17="IMPROBABLE","2",IF(AG17="POSIBLE","3",IF(AG17="PROBABLE","4",IF(AG17="CASI CIERTA","5","")))))</f>
        <v>4</v>
      </c>
      <c r="AI17" s="161" t="s">
        <v>53</v>
      </c>
      <c r="AJ17" s="162" t="str">
        <f>IF(AI17="INSIGNIFICANTE","1",IF(AI17="MENOR","2",IF(AI17="MODERADO","3",IF(AI17="MAYOR","4",IF(AI17="CATASTRÓFICO","5","")))))</f>
        <v>4</v>
      </c>
      <c r="AK17" s="163">
        <f t="shared" ref="AK17:AK33" si="3">IF(AH17="","",AH17*AJ17)</f>
        <v>16</v>
      </c>
      <c r="AL17" s="163" t="str">
        <f>IF(AK17="","",IF(AK17&gt;=15,"RIESGO EXTREMO",IF(AK17&gt;=7,"RIESGO ALTO",IF(AK17&gt;=4,"RIESGO MODERADO",IF(AK17&gt;=1,"RIESGO BAJO","")))))</f>
        <v>RIESGO EXTREMO</v>
      </c>
      <c r="AM17" s="164" t="str">
        <f>IF(AL17="","",IF(AL17="RIESGO EXTREMO","COMPARTIR O TRANSFERIR EL RIESGO",IF(AL17="RIESGO ALTO","EVITAR EL RIESGO",IF(AL17="RIESGO MODERADO","REDUCIR EL RIESGO",IF(AL17="RIESGO BAJO","ASUMIR","")))))</f>
        <v>COMPARTIR O TRANSFERIR EL RIESGO</v>
      </c>
      <c r="AN17" s="322" t="s">
        <v>666</v>
      </c>
      <c r="AO17" s="163" t="s">
        <v>474</v>
      </c>
      <c r="AP17" s="324">
        <v>42735</v>
      </c>
      <c r="AQ17" s="310" t="s">
        <v>667</v>
      </c>
    </row>
    <row r="18" spans="2:43" s="311" customFormat="1" ht="126">
      <c r="B18" s="312">
        <v>2</v>
      </c>
      <c r="C18" s="313" t="s">
        <v>47</v>
      </c>
      <c r="D18" s="171" t="s">
        <v>118</v>
      </c>
      <c r="E18" s="250" t="s">
        <v>167</v>
      </c>
      <c r="F18" s="172" t="s">
        <v>668</v>
      </c>
      <c r="G18" s="173" t="s">
        <v>669</v>
      </c>
      <c r="H18" s="173" t="s">
        <v>670</v>
      </c>
      <c r="I18" s="255" t="s">
        <v>87</v>
      </c>
      <c r="J18" s="244" t="str">
        <f t="shared" ref="J18:J36" si="4">IF(I18="corrupción","impactoco","impacto")</f>
        <v>impacto</v>
      </c>
      <c r="K18" s="174" t="s">
        <v>74</v>
      </c>
      <c r="L18" s="176" t="str">
        <f t="shared" si="0"/>
        <v>1</v>
      </c>
      <c r="M18" s="175" t="s">
        <v>53</v>
      </c>
      <c r="N18" s="176" t="str">
        <f t="shared" ref="N18:N36" si="5">IF(M18="INSIGNIFICANTE","1",IF(M18="MENOR","2",IF(M18="MODERADO","3",IF(M18="MAYOR","4",IF(M18="CATASTRÓFICO","5","")))))</f>
        <v>4</v>
      </c>
      <c r="O18" s="177">
        <f t="shared" ref="O18:O33" si="6">IF(L18="","",L18*N18)</f>
        <v>4</v>
      </c>
      <c r="P18" s="178" t="str">
        <f t="shared" ref="P18:P33" si="7">IF(O18="","",IF(O18&gt;=15,"RIESGO EXTREMO",IF(O18&gt;=7,"RIESGO ALTO",IF(O18&gt;=4,"RIESGO MODERADO",IF(O18&gt;=1,"RIESGO BAJO","")))))</f>
        <v>RIESGO MODERADO</v>
      </c>
      <c r="Q18" s="442" t="s">
        <v>671</v>
      </c>
      <c r="R18" s="443"/>
      <c r="S18" s="175" t="s">
        <v>55</v>
      </c>
      <c r="T18" s="179">
        <f t="shared" ref="T18:T36" si="8">IF(S18="SI",15,0)</f>
        <v>15</v>
      </c>
      <c r="U18" s="175" t="s">
        <v>55</v>
      </c>
      <c r="V18" s="179">
        <f t="shared" ref="V18:V36" si="9">IF(U18="SI",5,0)</f>
        <v>5</v>
      </c>
      <c r="W18" s="175" t="s">
        <v>55</v>
      </c>
      <c r="X18" s="180">
        <f t="shared" ref="X18:X36" si="10">IF(W18="SI",25,0)</f>
        <v>25</v>
      </c>
      <c r="Y18" s="175" t="s">
        <v>55</v>
      </c>
      <c r="Z18" s="179">
        <f t="shared" ref="Z18:Z36" si="11">IF(Y18="SI",15,0)</f>
        <v>15</v>
      </c>
      <c r="AA18" s="175" t="s">
        <v>55</v>
      </c>
      <c r="AB18" s="180">
        <f t="shared" ref="AB18:AB36" si="12">IF(AA18="SI",10,0)</f>
        <v>10</v>
      </c>
      <c r="AC18" s="175" t="s">
        <v>55</v>
      </c>
      <c r="AD18" s="179">
        <f t="shared" ref="AD18:AD36" si="13">IF(AC18="SI",30,0)</f>
        <v>30</v>
      </c>
      <c r="AE18" s="181">
        <f t="shared" ref="AE18:AE36" si="14">T18+V18+X18+Z18+AB18+AD18</f>
        <v>100</v>
      </c>
      <c r="AF18" s="325" t="str">
        <f t="shared" si="1"/>
        <v>2</v>
      </c>
      <c r="AG18" s="174" t="s">
        <v>74</v>
      </c>
      <c r="AH18" s="176" t="str">
        <f t="shared" si="2"/>
        <v>1</v>
      </c>
      <c r="AI18" s="175" t="s">
        <v>53</v>
      </c>
      <c r="AJ18" s="176" t="str">
        <f t="shared" ref="AJ18:AJ36" si="15">IF(AI18="INSIGNIFICANTE","1",IF(AI18="MENOR","2",IF(AI18="MODERADO","3",IF(AI18="MAYOR","4",IF(AI18="CATASTRÓFICO","5","")))))</f>
        <v>4</v>
      </c>
      <c r="AK18" s="177">
        <f t="shared" si="3"/>
        <v>4</v>
      </c>
      <c r="AL18" s="177" t="str">
        <f t="shared" ref="AL18:AL33" si="16">IF(AK18="","",IF(AK18&gt;=15,"RIESGO EXTREMO",IF(AK18&gt;=7,"RIESGO ALTO",IF(AK18&gt;=4,"RIESGO MODERADO",IF(AK18&gt;=1,"RIESGO BAJO","")))))</f>
        <v>RIESGO MODERADO</v>
      </c>
      <c r="AM18" s="178" t="str">
        <f t="shared" ref="AM18:AM36" si="17">IF(AL18="","",IF(AL18="RIESGO EXTREMO","COMPARTIR O TRANSFERIR EL RIESGO",IF(AL18="RIESGO ALTO","EVITAR EL RIESGO",IF(AL18="RIESGO MODERADO","REDUCIR EL RIESGO",IF(AL18="RIESGO BAJO","ASUMIR","")))))</f>
        <v>REDUCIR EL RIESGO</v>
      </c>
      <c r="AN18" s="326" t="s">
        <v>672</v>
      </c>
      <c r="AO18" s="177" t="s">
        <v>474</v>
      </c>
      <c r="AP18" s="327">
        <v>42735</v>
      </c>
      <c r="AQ18" s="316" t="s">
        <v>673</v>
      </c>
    </row>
    <row r="19" spans="2:43" s="311" customFormat="1" ht="90">
      <c r="B19" s="312">
        <v>3</v>
      </c>
      <c r="C19" s="313" t="s">
        <v>47</v>
      </c>
      <c r="D19" s="171" t="s">
        <v>48</v>
      </c>
      <c r="E19" s="250" t="s">
        <v>507</v>
      </c>
      <c r="F19" s="376" t="s">
        <v>674</v>
      </c>
      <c r="G19" s="173" t="s">
        <v>675</v>
      </c>
      <c r="H19" s="173" t="s">
        <v>676</v>
      </c>
      <c r="I19" s="255" t="s">
        <v>51</v>
      </c>
      <c r="J19" s="244" t="str">
        <f t="shared" si="4"/>
        <v>impacto</v>
      </c>
      <c r="K19" s="174" t="s">
        <v>73</v>
      </c>
      <c r="L19" s="176" t="str">
        <f t="shared" si="0"/>
        <v>2</v>
      </c>
      <c r="M19" s="175" t="s">
        <v>53</v>
      </c>
      <c r="N19" s="176" t="str">
        <f t="shared" si="5"/>
        <v>4</v>
      </c>
      <c r="O19" s="177">
        <f t="shared" si="6"/>
        <v>8</v>
      </c>
      <c r="P19" s="178" t="str">
        <f t="shared" si="7"/>
        <v>RIESGO ALTO</v>
      </c>
      <c r="Q19" s="442" t="s">
        <v>677</v>
      </c>
      <c r="R19" s="443"/>
      <c r="S19" s="175" t="s">
        <v>55</v>
      </c>
      <c r="T19" s="179">
        <f t="shared" si="8"/>
        <v>15</v>
      </c>
      <c r="U19" s="175" t="s">
        <v>55</v>
      </c>
      <c r="V19" s="179">
        <f t="shared" si="9"/>
        <v>5</v>
      </c>
      <c r="W19" s="175" t="s">
        <v>55</v>
      </c>
      <c r="X19" s="180">
        <f t="shared" si="10"/>
        <v>25</v>
      </c>
      <c r="Y19" s="175" t="s">
        <v>55</v>
      </c>
      <c r="Z19" s="179">
        <f t="shared" si="11"/>
        <v>15</v>
      </c>
      <c r="AA19" s="175" t="s">
        <v>55</v>
      </c>
      <c r="AB19" s="180">
        <f t="shared" si="12"/>
        <v>10</v>
      </c>
      <c r="AC19" s="175" t="s">
        <v>55</v>
      </c>
      <c r="AD19" s="179">
        <f t="shared" si="13"/>
        <v>30</v>
      </c>
      <c r="AE19" s="181">
        <f t="shared" si="14"/>
        <v>100</v>
      </c>
      <c r="AF19" s="325" t="str">
        <f t="shared" si="1"/>
        <v>2</v>
      </c>
      <c r="AG19" s="174" t="s">
        <v>74</v>
      </c>
      <c r="AH19" s="176" t="str">
        <f t="shared" si="2"/>
        <v>1</v>
      </c>
      <c r="AI19" s="175" t="s">
        <v>53</v>
      </c>
      <c r="AJ19" s="176" t="str">
        <f t="shared" si="15"/>
        <v>4</v>
      </c>
      <c r="AK19" s="177">
        <f t="shared" si="3"/>
        <v>4</v>
      </c>
      <c r="AL19" s="177" t="str">
        <f t="shared" si="16"/>
        <v>RIESGO MODERADO</v>
      </c>
      <c r="AM19" s="178" t="str">
        <f t="shared" si="17"/>
        <v>REDUCIR EL RIESGO</v>
      </c>
      <c r="AN19" s="326" t="s">
        <v>678</v>
      </c>
      <c r="AO19" s="177" t="s">
        <v>474</v>
      </c>
      <c r="AP19" s="327">
        <v>42735</v>
      </c>
      <c r="AQ19" s="316" t="s">
        <v>679</v>
      </c>
    </row>
    <row r="20" spans="2:43" s="311" customFormat="1" ht="162">
      <c r="B20" s="312">
        <v>4</v>
      </c>
      <c r="C20" s="313" t="s">
        <v>47</v>
      </c>
      <c r="D20" s="171" t="s">
        <v>118</v>
      </c>
      <c r="E20" s="250" t="s">
        <v>198</v>
      </c>
      <c r="F20" s="172" t="s">
        <v>680</v>
      </c>
      <c r="G20" s="173" t="s">
        <v>681</v>
      </c>
      <c r="H20" s="173" t="s">
        <v>682</v>
      </c>
      <c r="I20" s="255" t="s">
        <v>81</v>
      </c>
      <c r="J20" s="244" t="str">
        <f t="shared" si="4"/>
        <v>impactoco</v>
      </c>
      <c r="K20" s="174" t="s">
        <v>74</v>
      </c>
      <c r="L20" s="176" t="str">
        <f t="shared" si="0"/>
        <v>1</v>
      </c>
      <c r="M20" s="175" t="s">
        <v>82</v>
      </c>
      <c r="N20" s="176" t="str">
        <f t="shared" si="5"/>
        <v>5</v>
      </c>
      <c r="O20" s="177">
        <f t="shared" si="6"/>
        <v>5</v>
      </c>
      <c r="P20" s="178" t="str">
        <f t="shared" si="7"/>
        <v>RIESGO MODERADO</v>
      </c>
      <c r="Q20" s="442" t="s">
        <v>189</v>
      </c>
      <c r="R20" s="443"/>
      <c r="S20" s="175" t="s">
        <v>56</v>
      </c>
      <c r="T20" s="179">
        <f t="shared" si="8"/>
        <v>0</v>
      </c>
      <c r="U20" s="175" t="s">
        <v>56</v>
      </c>
      <c r="V20" s="179">
        <f t="shared" si="9"/>
        <v>0</v>
      </c>
      <c r="W20" s="175" t="s">
        <v>56</v>
      </c>
      <c r="X20" s="180">
        <f t="shared" si="10"/>
        <v>0</v>
      </c>
      <c r="Y20" s="175" t="s">
        <v>56</v>
      </c>
      <c r="Z20" s="179">
        <f t="shared" si="11"/>
        <v>0</v>
      </c>
      <c r="AA20" s="175" t="s">
        <v>56</v>
      </c>
      <c r="AB20" s="180">
        <f t="shared" si="12"/>
        <v>0</v>
      </c>
      <c r="AC20" s="175" t="s">
        <v>56</v>
      </c>
      <c r="AD20" s="179">
        <f t="shared" si="13"/>
        <v>0</v>
      </c>
      <c r="AE20" s="181">
        <f t="shared" si="14"/>
        <v>0</v>
      </c>
      <c r="AF20" s="325" t="str">
        <f t="shared" si="1"/>
        <v>0</v>
      </c>
      <c r="AG20" s="174" t="s">
        <v>74</v>
      </c>
      <c r="AH20" s="176" t="str">
        <f t="shared" si="2"/>
        <v>1</v>
      </c>
      <c r="AI20" s="175" t="s">
        <v>82</v>
      </c>
      <c r="AJ20" s="176" t="str">
        <f t="shared" si="15"/>
        <v>5</v>
      </c>
      <c r="AK20" s="177">
        <f t="shared" si="3"/>
        <v>5</v>
      </c>
      <c r="AL20" s="177" t="str">
        <f t="shared" si="16"/>
        <v>RIESGO MODERADO</v>
      </c>
      <c r="AM20" s="178" t="str">
        <f t="shared" si="17"/>
        <v>REDUCIR EL RIESGO</v>
      </c>
      <c r="AN20" s="326" t="s">
        <v>683</v>
      </c>
      <c r="AO20" s="177" t="s">
        <v>474</v>
      </c>
      <c r="AP20" s="327">
        <v>42735</v>
      </c>
      <c r="AQ20" s="317" t="s">
        <v>684</v>
      </c>
    </row>
    <row r="21" spans="2:43" s="19" customFormat="1" ht="36.75" customHeight="1">
      <c r="B21" s="41">
        <v>5</v>
      </c>
      <c r="C21" s="42"/>
      <c r="D21" s="43"/>
      <c r="E21" s="44"/>
      <c r="F21" s="130"/>
      <c r="G21" s="131"/>
      <c r="H21" s="131"/>
      <c r="I21" s="46"/>
      <c r="J21" s="47" t="str">
        <f t="shared" si="4"/>
        <v>impacto</v>
      </c>
      <c r="K21" s="48"/>
      <c r="L21" s="49" t="str">
        <f t="shared" si="0"/>
        <v/>
      </c>
      <c r="M21" s="50"/>
      <c r="N21" s="49" t="str">
        <f t="shared" si="5"/>
        <v/>
      </c>
      <c r="O21" s="51" t="str">
        <f t="shared" si="6"/>
        <v/>
      </c>
      <c r="P21" s="52" t="str">
        <f t="shared" si="7"/>
        <v/>
      </c>
      <c r="Q21" s="537"/>
      <c r="R21" s="538"/>
      <c r="S21" s="50"/>
      <c r="T21" s="53">
        <f t="shared" si="8"/>
        <v>0</v>
      </c>
      <c r="U21" s="50"/>
      <c r="V21" s="53">
        <f t="shared" si="9"/>
        <v>0</v>
      </c>
      <c r="W21" s="50"/>
      <c r="X21" s="54">
        <f t="shared" si="10"/>
        <v>0</v>
      </c>
      <c r="Y21" s="50"/>
      <c r="Z21" s="53">
        <f t="shared" si="11"/>
        <v>0</v>
      </c>
      <c r="AA21" s="50"/>
      <c r="AB21" s="54">
        <f t="shared" si="12"/>
        <v>0</v>
      </c>
      <c r="AC21" s="50"/>
      <c r="AD21" s="53">
        <f t="shared" si="13"/>
        <v>0</v>
      </c>
      <c r="AE21" s="55">
        <f t="shared" si="14"/>
        <v>0</v>
      </c>
      <c r="AF21" s="300" t="str">
        <f t="shared" si="1"/>
        <v>0</v>
      </c>
      <c r="AG21" s="48"/>
      <c r="AH21" s="49" t="str">
        <f t="shared" si="2"/>
        <v/>
      </c>
      <c r="AI21" s="50"/>
      <c r="AJ21" s="49" t="str">
        <f t="shared" si="15"/>
        <v/>
      </c>
      <c r="AK21" s="51" t="str">
        <f t="shared" si="3"/>
        <v/>
      </c>
      <c r="AL21" s="51" t="str">
        <f t="shared" si="16"/>
        <v/>
      </c>
      <c r="AM21" s="52" t="str">
        <f t="shared" si="17"/>
        <v/>
      </c>
      <c r="AN21" s="304"/>
      <c r="AO21" s="51"/>
      <c r="AP21" s="64"/>
      <c r="AQ21" s="69"/>
    </row>
    <row r="22" spans="2:43" s="19" customFormat="1" ht="36.75" customHeight="1">
      <c r="B22" s="41">
        <v>6</v>
      </c>
      <c r="C22" s="42"/>
      <c r="D22" s="43"/>
      <c r="E22" s="44"/>
      <c r="F22" s="130"/>
      <c r="G22" s="131"/>
      <c r="H22" s="131"/>
      <c r="I22" s="46"/>
      <c r="J22" s="47" t="str">
        <f t="shared" si="4"/>
        <v>impacto</v>
      </c>
      <c r="K22" s="48"/>
      <c r="L22" s="49" t="str">
        <f t="shared" si="0"/>
        <v/>
      </c>
      <c r="M22" s="50"/>
      <c r="N22" s="49" t="str">
        <f t="shared" si="5"/>
        <v/>
      </c>
      <c r="O22" s="51" t="str">
        <f t="shared" si="6"/>
        <v/>
      </c>
      <c r="P22" s="52" t="str">
        <f t="shared" si="7"/>
        <v/>
      </c>
      <c r="Q22" s="537"/>
      <c r="R22" s="538"/>
      <c r="S22" s="50"/>
      <c r="T22" s="53">
        <f t="shared" si="8"/>
        <v>0</v>
      </c>
      <c r="U22" s="50"/>
      <c r="V22" s="53">
        <f t="shared" si="9"/>
        <v>0</v>
      </c>
      <c r="W22" s="50"/>
      <c r="X22" s="54">
        <f t="shared" si="10"/>
        <v>0</v>
      </c>
      <c r="Y22" s="50"/>
      <c r="Z22" s="53">
        <f t="shared" si="11"/>
        <v>0</v>
      </c>
      <c r="AA22" s="50"/>
      <c r="AB22" s="54">
        <f t="shared" si="12"/>
        <v>0</v>
      </c>
      <c r="AC22" s="50"/>
      <c r="AD22" s="53">
        <f t="shared" si="13"/>
        <v>0</v>
      </c>
      <c r="AE22" s="55">
        <f t="shared" si="14"/>
        <v>0</v>
      </c>
      <c r="AF22" s="300" t="str">
        <f t="shared" si="1"/>
        <v>0</v>
      </c>
      <c r="AG22" s="48"/>
      <c r="AH22" s="49" t="str">
        <f t="shared" si="2"/>
        <v/>
      </c>
      <c r="AI22" s="50"/>
      <c r="AJ22" s="49" t="str">
        <f t="shared" si="15"/>
        <v/>
      </c>
      <c r="AK22" s="51" t="str">
        <f t="shared" si="3"/>
        <v/>
      </c>
      <c r="AL22" s="51" t="str">
        <f t="shared" si="16"/>
        <v/>
      </c>
      <c r="AM22" s="52" t="str">
        <f t="shared" si="17"/>
        <v/>
      </c>
      <c r="AN22" s="304"/>
      <c r="AO22" s="51"/>
      <c r="AP22" s="64"/>
      <c r="AQ22" s="69"/>
    </row>
    <row r="23" spans="2:43" s="19" customFormat="1" ht="39" customHeight="1">
      <c r="B23" s="41">
        <v>7</v>
      </c>
      <c r="C23" s="42"/>
      <c r="D23" s="43"/>
      <c r="E23" s="44"/>
      <c r="F23" s="130"/>
      <c r="G23" s="131"/>
      <c r="H23" s="131"/>
      <c r="I23" s="46"/>
      <c r="J23" s="47" t="str">
        <f t="shared" si="4"/>
        <v>impacto</v>
      </c>
      <c r="K23" s="48"/>
      <c r="L23" s="49" t="str">
        <f t="shared" si="0"/>
        <v/>
      </c>
      <c r="M23" s="50"/>
      <c r="N23" s="49" t="str">
        <f t="shared" si="5"/>
        <v/>
      </c>
      <c r="O23" s="51" t="str">
        <f t="shared" si="6"/>
        <v/>
      </c>
      <c r="P23" s="52" t="str">
        <f t="shared" si="7"/>
        <v/>
      </c>
      <c r="Q23" s="537"/>
      <c r="R23" s="538"/>
      <c r="S23" s="50"/>
      <c r="T23" s="53">
        <f t="shared" si="8"/>
        <v>0</v>
      </c>
      <c r="U23" s="50"/>
      <c r="V23" s="53">
        <f t="shared" si="9"/>
        <v>0</v>
      </c>
      <c r="W23" s="50"/>
      <c r="X23" s="54">
        <f t="shared" si="10"/>
        <v>0</v>
      </c>
      <c r="Y23" s="50"/>
      <c r="Z23" s="53">
        <f t="shared" si="11"/>
        <v>0</v>
      </c>
      <c r="AA23" s="50"/>
      <c r="AB23" s="54">
        <f t="shared" si="12"/>
        <v>0</v>
      </c>
      <c r="AC23" s="50"/>
      <c r="AD23" s="53">
        <f t="shared" si="13"/>
        <v>0</v>
      </c>
      <c r="AE23" s="55">
        <f t="shared" si="14"/>
        <v>0</v>
      </c>
      <c r="AF23" s="300" t="str">
        <f t="shared" si="1"/>
        <v>0</v>
      </c>
      <c r="AG23" s="48"/>
      <c r="AH23" s="49" t="str">
        <f t="shared" si="2"/>
        <v/>
      </c>
      <c r="AI23" s="50"/>
      <c r="AJ23" s="49" t="str">
        <f t="shared" si="15"/>
        <v/>
      </c>
      <c r="AK23" s="51" t="str">
        <f t="shared" si="3"/>
        <v/>
      </c>
      <c r="AL23" s="51" t="str">
        <f t="shared" si="16"/>
        <v/>
      </c>
      <c r="AM23" s="52" t="str">
        <f t="shared" si="17"/>
        <v/>
      </c>
      <c r="AN23" s="304"/>
      <c r="AO23" s="51"/>
      <c r="AP23" s="64"/>
      <c r="AQ23" s="69"/>
    </row>
    <row r="24" spans="2:43" s="19" customFormat="1" ht="39" customHeight="1">
      <c r="B24" s="41">
        <v>8</v>
      </c>
      <c r="C24" s="42"/>
      <c r="D24" s="43"/>
      <c r="E24" s="44"/>
      <c r="F24" s="130"/>
      <c r="G24" s="131"/>
      <c r="H24" s="131"/>
      <c r="I24" s="46"/>
      <c r="J24" s="47" t="str">
        <f t="shared" si="4"/>
        <v>impacto</v>
      </c>
      <c r="K24" s="48"/>
      <c r="L24" s="49" t="str">
        <f t="shared" si="0"/>
        <v/>
      </c>
      <c r="M24" s="50"/>
      <c r="N24" s="49" t="str">
        <f t="shared" si="5"/>
        <v/>
      </c>
      <c r="O24" s="51" t="str">
        <f t="shared" si="6"/>
        <v/>
      </c>
      <c r="P24" s="52" t="str">
        <f t="shared" si="7"/>
        <v/>
      </c>
      <c r="Q24" s="537"/>
      <c r="R24" s="538"/>
      <c r="S24" s="50"/>
      <c r="T24" s="53">
        <f t="shared" si="8"/>
        <v>0</v>
      </c>
      <c r="U24" s="50"/>
      <c r="V24" s="53">
        <f t="shared" si="9"/>
        <v>0</v>
      </c>
      <c r="W24" s="50"/>
      <c r="X24" s="54">
        <f t="shared" si="10"/>
        <v>0</v>
      </c>
      <c r="Y24" s="50"/>
      <c r="Z24" s="53">
        <f t="shared" si="11"/>
        <v>0</v>
      </c>
      <c r="AA24" s="50"/>
      <c r="AB24" s="54">
        <f t="shared" si="12"/>
        <v>0</v>
      </c>
      <c r="AC24" s="50"/>
      <c r="AD24" s="53">
        <f t="shared" si="13"/>
        <v>0</v>
      </c>
      <c r="AE24" s="55">
        <f t="shared" si="14"/>
        <v>0</v>
      </c>
      <c r="AF24" s="300" t="str">
        <f t="shared" si="1"/>
        <v>0</v>
      </c>
      <c r="AG24" s="48"/>
      <c r="AH24" s="49" t="str">
        <f t="shared" si="2"/>
        <v/>
      </c>
      <c r="AI24" s="50"/>
      <c r="AJ24" s="49" t="str">
        <f t="shared" si="15"/>
        <v/>
      </c>
      <c r="AK24" s="51" t="str">
        <f t="shared" si="3"/>
        <v/>
      </c>
      <c r="AL24" s="51" t="str">
        <f t="shared" si="16"/>
        <v/>
      </c>
      <c r="AM24" s="52" t="str">
        <f t="shared" si="17"/>
        <v/>
      </c>
      <c r="AN24" s="304"/>
      <c r="AO24" s="51"/>
      <c r="AP24" s="64"/>
      <c r="AQ24" s="69"/>
    </row>
    <row r="25" spans="2:43" s="19" customFormat="1" ht="39" customHeight="1">
      <c r="B25" s="41">
        <v>9</v>
      </c>
      <c r="C25" s="42"/>
      <c r="D25" s="43"/>
      <c r="E25" s="44"/>
      <c r="F25" s="45"/>
      <c r="G25" s="62"/>
      <c r="H25" s="62"/>
      <c r="I25" s="46"/>
      <c r="J25" s="47" t="str">
        <f t="shared" si="4"/>
        <v>impacto</v>
      </c>
      <c r="K25" s="48"/>
      <c r="L25" s="49" t="str">
        <f t="shared" si="0"/>
        <v/>
      </c>
      <c r="M25" s="50"/>
      <c r="N25" s="49" t="str">
        <f t="shared" si="5"/>
        <v/>
      </c>
      <c r="O25" s="51" t="str">
        <f t="shared" si="6"/>
        <v/>
      </c>
      <c r="P25" s="52" t="str">
        <f t="shared" si="7"/>
        <v/>
      </c>
      <c r="Q25" s="537"/>
      <c r="R25" s="538"/>
      <c r="S25" s="50"/>
      <c r="T25" s="53">
        <f t="shared" si="8"/>
        <v>0</v>
      </c>
      <c r="U25" s="50"/>
      <c r="V25" s="53">
        <f t="shared" si="9"/>
        <v>0</v>
      </c>
      <c r="W25" s="50"/>
      <c r="X25" s="54">
        <f t="shared" si="10"/>
        <v>0</v>
      </c>
      <c r="Y25" s="50"/>
      <c r="Z25" s="53">
        <f t="shared" si="11"/>
        <v>0</v>
      </c>
      <c r="AA25" s="50"/>
      <c r="AB25" s="54">
        <f t="shared" si="12"/>
        <v>0</v>
      </c>
      <c r="AC25" s="50"/>
      <c r="AD25" s="53">
        <f t="shared" si="13"/>
        <v>0</v>
      </c>
      <c r="AE25" s="55">
        <f t="shared" si="14"/>
        <v>0</v>
      </c>
      <c r="AF25" s="300" t="str">
        <f t="shared" si="1"/>
        <v>0</v>
      </c>
      <c r="AG25" s="48"/>
      <c r="AH25" s="49" t="str">
        <f t="shared" si="2"/>
        <v/>
      </c>
      <c r="AI25" s="50"/>
      <c r="AJ25" s="49" t="str">
        <f t="shared" si="15"/>
        <v/>
      </c>
      <c r="AK25" s="51" t="str">
        <f t="shared" si="3"/>
        <v/>
      </c>
      <c r="AL25" s="51" t="str">
        <f t="shared" si="16"/>
        <v/>
      </c>
      <c r="AM25" s="52" t="str">
        <f t="shared" si="17"/>
        <v/>
      </c>
      <c r="AN25" s="304"/>
      <c r="AO25" s="51"/>
      <c r="AP25" s="64"/>
      <c r="AQ25" s="69"/>
    </row>
    <row r="26" spans="2:43" s="19" customFormat="1" ht="39" customHeight="1">
      <c r="B26" s="41">
        <v>10</v>
      </c>
      <c r="C26" s="42"/>
      <c r="D26" s="43"/>
      <c r="E26" s="44"/>
      <c r="F26" s="45"/>
      <c r="G26" s="62"/>
      <c r="H26" s="62"/>
      <c r="I26" s="46"/>
      <c r="J26" s="47" t="str">
        <f t="shared" si="4"/>
        <v>impacto</v>
      </c>
      <c r="K26" s="48"/>
      <c r="L26" s="49" t="str">
        <f t="shared" si="0"/>
        <v/>
      </c>
      <c r="M26" s="50"/>
      <c r="N26" s="49" t="str">
        <f t="shared" si="5"/>
        <v/>
      </c>
      <c r="O26" s="51"/>
      <c r="P26" s="52"/>
      <c r="Q26" s="537"/>
      <c r="R26" s="538"/>
      <c r="S26" s="50"/>
      <c r="T26" s="53">
        <f t="shared" si="8"/>
        <v>0</v>
      </c>
      <c r="U26" s="50"/>
      <c r="V26" s="53">
        <f t="shared" si="9"/>
        <v>0</v>
      </c>
      <c r="W26" s="50"/>
      <c r="X26" s="54">
        <f t="shared" si="10"/>
        <v>0</v>
      </c>
      <c r="Y26" s="50"/>
      <c r="Z26" s="53">
        <f t="shared" si="11"/>
        <v>0</v>
      </c>
      <c r="AA26" s="50"/>
      <c r="AB26" s="54">
        <f t="shared" si="12"/>
        <v>0</v>
      </c>
      <c r="AC26" s="50"/>
      <c r="AD26" s="53">
        <f t="shared" si="13"/>
        <v>0</v>
      </c>
      <c r="AE26" s="55">
        <f t="shared" si="14"/>
        <v>0</v>
      </c>
      <c r="AF26" s="300" t="str">
        <f t="shared" si="1"/>
        <v>0</v>
      </c>
      <c r="AG26" s="48"/>
      <c r="AH26" s="49" t="str">
        <f t="shared" si="2"/>
        <v/>
      </c>
      <c r="AI26" s="50"/>
      <c r="AJ26" s="49" t="str">
        <f t="shared" si="15"/>
        <v/>
      </c>
      <c r="AK26" s="51"/>
      <c r="AL26" s="51"/>
      <c r="AM26" s="52" t="str">
        <f t="shared" si="17"/>
        <v/>
      </c>
      <c r="AN26" s="304"/>
      <c r="AO26" s="51"/>
      <c r="AP26" s="64"/>
      <c r="AQ26" s="69"/>
    </row>
    <row r="27" spans="2:43" s="19" customFormat="1" ht="39" customHeight="1">
      <c r="B27" s="41">
        <v>11</v>
      </c>
      <c r="C27" s="42"/>
      <c r="D27" s="43"/>
      <c r="E27" s="44"/>
      <c r="F27" s="45"/>
      <c r="G27" s="62"/>
      <c r="H27" s="62"/>
      <c r="I27" s="46"/>
      <c r="J27" s="47" t="str">
        <f t="shared" si="4"/>
        <v>impacto</v>
      </c>
      <c r="K27" s="48"/>
      <c r="L27" s="49" t="str">
        <f t="shared" si="0"/>
        <v/>
      </c>
      <c r="M27" s="50"/>
      <c r="N27" s="49" t="str">
        <f t="shared" si="5"/>
        <v/>
      </c>
      <c r="O27" s="51"/>
      <c r="P27" s="52"/>
      <c r="Q27" s="537"/>
      <c r="R27" s="538"/>
      <c r="S27" s="50"/>
      <c r="T27" s="53">
        <f t="shared" si="8"/>
        <v>0</v>
      </c>
      <c r="U27" s="50"/>
      <c r="V27" s="53">
        <f t="shared" si="9"/>
        <v>0</v>
      </c>
      <c r="W27" s="50"/>
      <c r="X27" s="54">
        <f t="shared" si="10"/>
        <v>0</v>
      </c>
      <c r="Y27" s="50"/>
      <c r="Z27" s="53">
        <f t="shared" si="11"/>
        <v>0</v>
      </c>
      <c r="AA27" s="50"/>
      <c r="AB27" s="54">
        <f t="shared" si="12"/>
        <v>0</v>
      </c>
      <c r="AC27" s="50"/>
      <c r="AD27" s="53">
        <f t="shared" si="13"/>
        <v>0</v>
      </c>
      <c r="AE27" s="55">
        <f t="shared" si="14"/>
        <v>0</v>
      </c>
      <c r="AF27" s="300" t="str">
        <f t="shared" si="1"/>
        <v>0</v>
      </c>
      <c r="AG27" s="48"/>
      <c r="AH27" s="49" t="str">
        <f t="shared" si="2"/>
        <v/>
      </c>
      <c r="AI27" s="50"/>
      <c r="AJ27" s="49" t="str">
        <f t="shared" si="15"/>
        <v/>
      </c>
      <c r="AK27" s="51"/>
      <c r="AL27" s="51"/>
      <c r="AM27" s="52" t="str">
        <f t="shared" si="17"/>
        <v/>
      </c>
      <c r="AN27" s="304"/>
      <c r="AO27" s="51"/>
      <c r="AP27" s="64"/>
      <c r="AQ27" s="69"/>
    </row>
    <row r="28" spans="2:43" s="19" customFormat="1" ht="39" customHeight="1">
      <c r="B28" s="41">
        <v>12</v>
      </c>
      <c r="C28" s="42"/>
      <c r="D28" s="43"/>
      <c r="E28" s="44"/>
      <c r="F28" s="45"/>
      <c r="G28" s="62"/>
      <c r="H28" s="62"/>
      <c r="I28" s="46"/>
      <c r="J28" s="47" t="str">
        <f t="shared" si="4"/>
        <v>impacto</v>
      </c>
      <c r="K28" s="48"/>
      <c r="L28" s="49" t="str">
        <f t="shared" si="0"/>
        <v/>
      </c>
      <c r="M28" s="50"/>
      <c r="N28" s="49" t="str">
        <f t="shared" si="5"/>
        <v/>
      </c>
      <c r="O28" s="51" t="str">
        <f>IF(L28="","",L28*N28)</f>
        <v/>
      </c>
      <c r="P28" s="52" t="str">
        <f>IF(O28="","",IF(O28&gt;=15,"RIESGO EXTREMO",IF(O28&gt;=7,"RIESGO ALTO",IF(O28&gt;=4,"RIESGO MODERADO",IF(O28&gt;=1,"RIESGO BAJO","")))))</f>
        <v/>
      </c>
      <c r="Q28" s="537"/>
      <c r="R28" s="538"/>
      <c r="S28" s="50"/>
      <c r="T28" s="53">
        <f t="shared" si="8"/>
        <v>0</v>
      </c>
      <c r="U28" s="50"/>
      <c r="V28" s="53">
        <f t="shared" si="9"/>
        <v>0</v>
      </c>
      <c r="W28" s="50"/>
      <c r="X28" s="54">
        <f t="shared" si="10"/>
        <v>0</v>
      </c>
      <c r="Y28" s="50"/>
      <c r="Z28" s="53">
        <f t="shared" si="11"/>
        <v>0</v>
      </c>
      <c r="AA28" s="50"/>
      <c r="AB28" s="54">
        <f t="shared" si="12"/>
        <v>0</v>
      </c>
      <c r="AC28" s="50"/>
      <c r="AD28" s="53">
        <f t="shared" si="13"/>
        <v>0</v>
      </c>
      <c r="AE28" s="55">
        <f t="shared" si="14"/>
        <v>0</v>
      </c>
      <c r="AF28" s="300" t="str">
        <f t="shared" si="1"/>
        <v>0</v>
      </c>
      <c r="AG28" s="48"/>
      <c r="AH28" s="49" t="str">
        <f t="shared" si="2"/>
        <v/>
      </c>
      <c r="AI28" s="50"/>
      <c r="AJ28" s="49" t="str">
        <f t="shared" si="15"/>
        <v/>
      </c>
      <c r="AK28" s="51" t="str">
        <f>IF(AH28="","",AH28*AJ28)</f>
        <v/>
      </c>
      <c r="AL28" s="51" t="str">
        <f>IF(AK28="","",IF(AK28&gt;=15,"RIESGO EXTREMO",IF(AK28&gt;=7,"RIESGO ALTO",IF(AK28&gt;=4,"RIESGO MODERADO",IF(AK28&gt;=1,"RIESGO BAJO","")))))</f>
        <v/>
      </c>
      <c r="AM28" s="52" t="str">
        <f t="shared" si="17"/>
        <v/>
      </c>
      <c r="AN28" s="304"/>
      <c r="AO28" s="51"/>
      <c r="AP28" s="64"/>
      <c r="AQ28" s="69"/>
    </row>
    <row r="29" spans="2:43" s="19" customFormat="1" ht="39" customHeight="1">
      <c r="B29" s="41">
        <v>13</v>
      </c>
      <c r="C29" s="42"/>
      <c r="D29" s="43"/>
      <c r="E29" s="44"/>
      <c r="F29" s="45"/>
      <c r="G29" s="62"/>
      <c r="H29" s="62"/>
      <c r="I29" s="46"/>
      <c r="J29" s="47" t="str">
        <f t="shared" si="4"/>
        <v>impacto</v>
      </c>
      <c r="K29" s="48"/>
      <c r="L29" s="49" t="str">
        <f t="shared" si="0"/>
        <v/>
      </c>
      <c r="M29" s="50"/>
      <c r="N29" s="49" t="str">
        <f t="shared" si="5"/>
        <v/>
      </c>
      <c r="O29" s="51" t="str">
        <f>IF(L29="","",L29*N29)</f>
        <v/>
      </c>
      <c r="P29" s="52" t="str">
        <f>IF(O29="","",IF(O29&gt;=15,"RIESGO EXTREMO",IF(O29&gt;=7,"RIESGO ALTO",IF(O29&gt;=4,"RIESGO MODERADO",IF(O29&gt;=1,"RIESGO BAJO","")))))</f>
        <v/>
      </c>
      <c r="Q29" s="537"/>
      <c r="R29" s="538"/>
      <c r="S29" s="50"/>
      <c r="T29" s="53">
        <f t="shared" si="8"/>
        <v>0</v>
      </c>
      <c r="U29" s="50"/>
      <c r="V29" s="53">
        <f t="shared" si="9"/>
        <v>0</v>
      </c>
      <c r="W29" s="50"/>
      <c r="X29" s="54">
        <f t="shared" si="10"/>
        <v>0</v>
      </c>
      <c r="Y29" s="50"/>
      <c r="Z29" s="53">
        <f t="shared" si="11"/>
        <v>0</v>
      </c>
      <c r="AA29" s="50"/>
      <c r="AB29" s="54">
        <f t="shared" si="12"/>
        <v>0</v>
      </c>
      <c r="AC29" s="50"/>
      <c r="AD29" s="53">
        <f t="shared" si="13"/>
        <v>0</v>
      </c>
      <c r="AE29" s="55">
        <f t="shared" si="14"/>
        <v>0</v>
      </c>
      <c r="AF29" s="300" t="str">
        <f t="shared" si="1"/>
        <v>0</v>
      </c>
      <c r="AG29" s="48"/>
      <c r="AH29" s="49" t="str">
        <f t="shared" si="2"/>
        <v/>
      </c>
      <c r="AI29" s="50"/>
      <c r="AJ29" s="49" t="str">
        <f t="shared" si="15"/>
        <v/>
      </c>
      <c r="AK29" s="51" t="str">
        <f>IF(AH29="","",AH29*AJ29)</f>
        <v/>
      </c>
      <c r="AL29" s="51" t="str">
        <f>IF(AK29="","",IF(AK29&gt;=15,"RIESGO EXTREMO",IF(AK29&gt;=7,"RIESGO ALTO",IF(AK29&gt;=4,"RIESGO MODERADO",IF(AK29&gt;=1,"RIESGO BAJO","")))))</f>
        <v/>
      </c>
      <c r="AM29" s="52" t="str">
        <f t="shared" si="17"/>
        <v/>
      </c>
      <c r="AN29" s="304"/>
      <c r="AO29" s="51"/>
      <c r="AP29" s="64"/>
      <c r="AQ29" s="69"/>
    </row>
    <row r="30" spans="2:43" s="19" customFormat="1" ht="39" customHeight="1">
      <c r="B30" s="41">
        <v>14</v>
      </c>
      <c r="C30" s="42"/>
      <c r="D30" s="43"/>
      <c r="E30" s="44"/>
      <c r="F30" s="45"/>
      <c r="G30" s="62"/>
      <c r="H30" s="62"/>
      <c r="I30" s="46"/>
      <c r="J30" s="47" t="str">
        <f t="shared" si="4"/>
        <v>impacto</v>
      </c>
      <c r="K30" s="48"/>
      <c r="L30" s="49" t="str">
        <f t="shared" si="0"/>
        <v/>
      </c>
      <c r="M30" s="50"/>
      <c r="N30" s="49" t="str">
        <f t="shared" si="5"/>
        <v/>
      </c>
      <c r="O30" s="51"/>
      <c r="P30" s="52"/>
      <c r="Q30" s="537"/>
      <c r="R30" s="538"/>
      <c r="S30" s="50"/>
      <c r="T30" s="53">
        <f t="shared" si="8"/>
        <v>0</v>
      </c>
      <c r="U30" s="50"/>
      <c r="V30" s="53">
        <f t="shared" si="9"/>
        <v>0</v>
      </c>
      <c r="W30" s="50"/>
      <c r="X30" s="54">
        <f t="shared" si="10"/>
        <v>0</v>
      </c>
      <c r="Y30" s="50"/>
      <c r="Z30" s="53">
        <f t="shared" si="11"/>
        <v>0</v>
      </c>
      <c r="AA30" s="50"/>
      <c r="AB30" s="54">
        <f t="shared" si="12"/>
        <v>0</v>
      </c>
      <c r="AC30" s="50"/>
      <c r="AD30" s="53">
        <f t="shared" si="13"/>
        <v>0</v>
      </c>
      <c r="AE30" s="55">
        <f t="shared" si="14"/>
        <v>0</v>
      </c>
      <c r="AF30" s="300" t="str">
        <f t="shared" si="1"/>
        <v>0</v>
      </c>
      <c r="AG30" s="48"/>
      <c r="AH30" s="49" t="str">
        <f t="shared" si="2"/>
        <v/>
      </c>
      <c r="AI30" s="50"/>
      <c r="AJ30" s="49" t="str">
        <f t="shared" si="15"/>
        <v/>
      </c>
      <c r="AK30" s="51"/>
      <c r="AL30" s="51"/>
      <c r="AM30" s="52" t="str">
        <f t="shared" si="17"/>
        <v/>
      </c>
      <c r="AN30" s="304"/>
      <c r="AO30" s="51"/>
      <c r="AP30" s="64"/>
      <c r="AQ30" s="69"/>
    </row>
    <row r="31" spans="2:43" s="19" customFormat="1" ht="39" customHeight="1">
      <c r="B31" s="41">
        <v>15</v>
      </c>
      <c r="C31" s="42"/>
      <c r="D31" s="43"/>
      <c r="E31" s="44"/>
      <c r="F31" s="45"/>
      <c r="G31" s="62"/>
      <c r="H31" s="62"/>
      <c r="I31" s="46"/>
      <c r="J31" s="47" t="str">
        <f t="shared" si="4"/>
        <v>impacto</v>
      </c>
      <c r="K31" s="48"/>
      <c r="L31" s="49" t="str">
        <f t="shared" si="0"/>
        <v/>
      </c>
      <c r="M31" s="50"/>
      <c r="N31" s="49" t="str">
        <f t="shared" si="5"/>
        <v/>
      </c>
      <c r="O31" s="51"/>
      <c r="P31" s="52"/>
      <c r="Q31" s="537"/>
      <c r="R31" s="538"/>
      <c r="S31" s="50"/>
      <c r="T31" s="53">
        <f t="shared" si="8"/>
        <v>0</v>
      </c>
      <c r="U31" s="50"/>
      <c r="V31" s="53">
        <f t="shared" si="9"/>
        <v>0</v>
      </c>
      <c r="W31" s="50"/>
      <c r="X31" s="54">
        <f t="shared" si="10"/>
        <v>0</v>
      </c>
      <c r="Y31" s="50"/>
      <c r="Z31" s="53">
        <f t="shared" si="11"/>
        <v>0</v>
      </c>
      <c r="AA31" s="50"/>
      <c r="AB31" s="54">
        <f t="shared" si="12"/>
        <v>0</v>
      </c>
      <c r="AC31" s="50"/>
      <c r="AD31" s="53">
        <f t="shared" si="13"/>
        <v>0</v>
      </c>
      <c r="AE31" s="55">
        <f t="shared" si="14"/>
        <v>0</v>
      </c>
      <c r="AF31" s="300" t="str">
        <f t="shared" si="1"/>
        <v>0</v>
      </c>
      <c r="AG31" s="48"/>
      <c r="AH31" s="49" t="str">
        <f t="shared" si="2"/>
        <v/>
      </c>
      <c r="AI31" s="50"/>
      <c r="AJ31" s="49" t="str">
        <f t="shared" si="15"/>
        <v/>
      </c>
      <c r="AK31" s="51"/>
      <c r="AL31" s="51"/>
      <c r="AM31" s="52" t="str">
        <f t="shared" si="17"/>
        <v/>
      </c>
      <c r="AN31" s="304"/>
      <c r="AO31" s="51"/>
      <c r="AP31" s="64"/>
      <c r="AQ31" s="69"/>
    </row>
    <row r="32" spans="2:43" s="19" customFormat="1" ht="36.75" customHeight="1">
      <c r="B32" s="41">
        <v>16</v>
      </c>
      <c r="C32" s="42"/>
      <c r="D32" s="43"/>
      <c r="E32" s="44"/>
      <c r="F32" s="45"/>
      <c r="G32" s="62"/>
      <c r="H32" s="62"/>
      <c r="I32" s="46"/>
      <c r="J32" s="47" t="str">
        <f t="shared" si="4"/>
        <v>impacto</v>
      </c>
      <c r="K32" s="48"/>
      <c r="L32" s="49" t="str">
        <f t="shared" si="0"/>
        <v/>
      </c>
      <c r="M32" s="50"/>
      <c r="N32" s="49" t="str">
        <f t="shared" si="5"/>
        <v/>
      </c>
      <c r="O32" s="51" t="str">
        <f t="shared" si="6"/>
        <v/>
      </c>
      <c r="P32" s="52" t="str">
        <f t="shared" si="7"/>
        <v/>
      </c>
      <c r="Q32" s="537"/>
      <c r="R32" s="538"/>
      <c r="S32" s="50"/>
      <c r="T32" s="53">
        <f t="shared" si="8"/>
        <v>0</v>
      </c>
      <c r="U32" s="50"/>
      <c r="V32" s="53">
        <f t="shared" si="9"/>
        <v>0</v>
      </c>
      <c r="W32" s="50"/>
      <c r="X32" s="54">
        <f t="shared" si="10"/>
        <v>0</v>
      </c>
      <c r="Y32" s="50"/>
      <c r="Z32" s="53">
        <f t="shared" si="11"/>
        <v>0</v>
      </c>
      <c r="AA32" s="50"/>
      <c r="AB32" s="54">
        <f t="shared" si="12"/>
        <v>0</v>
      </c>
      <c r="AC32" s="50"/>
      <c r="AD32" s="53">
        <f t="shared" si="13"/>
        <v>0</v>
      </c>
      <c r="AE32" s="55">
        <f t="shared" si="14"/>
        <v>0</v>
      </c>
      <c r="AF32" s="300" t="str">
        <f t="shared" si="1"/>
        <v>0</v>
      </c>
      <c r="AG32" s="48"/>
      <c r="AH32" s="49" t="str">
        <f t="shared" si="2"/>
        <v/>
      </c>
      <c r="AI32" s="50"/>
      <c r="AJ32" s="49" t="str">
        <f t="shared" si="15"/>
        <v/>
      </c>
      <c r="AK32" s="51" t="str">
        <f t="shared" si="3"/>
        <v/>
      </c>
      <c r="AL32" s="51" t="str">
        <f t="shared" si="16"/>
        <v/>
      </c>
      <c r="AM32" s="52" t="str">
        <f t="shared" si="17"/>
        <v/>
      </c>
      <c r="AN32" s="304"/>
      <c r="AO32" s="51"/>
      <c r="AP32" s="64"/>
      <c r="AQ32" s="69"/>
    </row>
    <row r="33" spans="2:43" s="19" customFormat="1" ht="36.75" customHeight="1">
      <c r="B33" s="41">
        <v>17</v>
      </c>
      <c r="C33" s="42"/>
      <c r="D33" s="43"/>
      <c r="E33" s="44"/>
      <c r="F33" s="45"/>
      <c r="G33" s="62"/>
      <c r="H33" s="62"/>
      <c r="I33" s="46"/>
      <c r="J33" s="47" t="str">
        <f t="shared" si="4"/>
        <v>impacto</v>
      </c>
      <c r="K33" s="48"/>
      <c r="L33" s="49" t="str">
        <f t="shared" si="0"/>
        <v/>
      </c>
      <c r="M33" s="50"/>
      <c r="N33" s="49" t="str">
        <f t="shared" si="5"/>
        <v/>
      </c>
      <c r="O33" s="51" t="str">
        <f t="shared" si="6"/>
        <v/>
      </c>
      <c r="P33" s="52" t="str">
        <f t="shared" si="7"/>
        <v/>
      </c>
      <c r="Q33" s="537"/>
      <c r="R33" s="538"/>
      <c r="S33" s="50"/>
      <c r="T33" s="53">
        <f t="shared" si="8"/>
        <v>0</v>
      </c>
      <c r="U33" s="50"/>
      <c r="V33" s="53">
        <f t="shared" si="9"/>
        <v>0</v>
      </c>
      <c r="W33" s="50"/>
      <c r="X33" s="54">
        <f t="shared" si="10"/>
        <v>0</v>
      </c>
      <c r="Y33" s="50"/>
      <c r="Z33" s="53">
        <f t="shared" si="11"/>
        <v>0</v>
      </c>
      <c r="AA33" s="50"/>
      <c r="AB33" s="54">
        <f t="shared" si="12"/>
        <v>0</v>
      </c>
      <c r="AC33" s="50"/>
      <c r="AD33" s="53">
        <f t="shared" si="13"/>
        <v>0</v>
      </c>
      <c r="AE33" s="55">
        <f t="shared" si="14"/>
        <v>0</v>
      </c>
      <c r="AF33" s="300" t="str">
        <f t="shared" si="1"/>
        <v>0</v>
      </c>
      <c r="AG33" s="48"/>
      <c r="AH33" s="49" t="str">
        <f t="shared" si="2"/>
        <v/>
      </c>
      <c r="AI33" s="50"/>
      <c r="AJ33" s="49" t="str">
        <f t="shared" si="15"/>
        <v/>
      </c>
      <c r="AK33" s="51" t="str">
        <f t="shared" si="3"/>
        <v/>
      </c>
      <c r="AL33" s="51" t="str">
        <f t="shared" si="16"/>
        <v/>
      </c>
      <c r="AM33" s="52" t="str">
        <f t="shared" si="17"/>
        <v/>
      </c>
      <c r="AN33" s="304"/>
      <c r="AO33" s="51"/>
      <c r="AP33" s="64"/>
      <c r="AQ33" s="69"/>
    </row>
    <row r="34" spans="2:43" s="19" customFormat="1" ht="36.75" customHeight="1">
      <c r="B34" s="41">
        <v>18</v>
      </c>
      <c r="C34" s="42"/>
      <c r="D34" s="43"/>
      <c r="E34" s="44"/>
      <c r="F34" s="45"/>
      <c r="G34" s="62"/>
      <c r="H34" s="62"/>
      <c r="I34" s="46"/>
      <c r="J34" s="47" t="str">
        <f t="shared" si="4"/>
        <v>impacto</v>
      </c>
      <c r="K34" s="48"/>
      <c r="L34" s="49" t="str">
        <f t="shared" si="0"/>
        <v/>
      </c>
      <c r="M34" s="50"/>
      <c r="N34" s="49" t="str">
        <f t="shared" si="5"/>
        <v/>
      </c>
      <c r="O34" s="51"/>
      <c r="P34" s="52"/>
      <c r="Q34" s="537"/>
      <c r="R34" s="538"/>
      <c r="S34" s="50"/>
      <c r="T34" s="53">
        <f t="shared" si="8"/>
        <v>0</v>
      </c>
      <c r="U34" s="50"/>
      <c r="V34" s="53">
        <f t="shared" si="9"/>
        <v>0</v>
      </c>
      <c r="W34" s="50"/>
      <c r="X34" s="54">
        <f t="shared" si="10"/>
        <v>0</v>
      </c>
      <c r="Y34" s="50"/>
      <c r="Z34" s="53">
        <f t="shared" si="11"/>
        <v>0</v>
      </c>
      <c r="AA34" s="50"/>
      <c r="AB34" s="54">
        <f t="shared" si="12"/>
        <v>0</v>
      </c>
      <c r="AC34" s="50"/>
      <c r="AD34" s="53">
        <f t="shared" si="13"/>
        <v>0</v>
      </c>
      <c r="AE34" s="55">
        <f t="shared" si="14"/>
        <v>0</v>
      </c>
      <c r="AF34" s="300" t="str">
        <f t="shared" si="1"/>
        <v>0</v>
      </c>
      <c r="AG34" s="48"/>
      <c r="AH34" s="49" t="str">
        <f t="shared" si="2"/>
        <v/>
      </c>
      <c r="AI34" s="50"/>
      <c r="AJ34" s="49" t="str">
        <f t="shared" si="15"/>
        <v/>
      </c>
      <c r="AK34" s="51"/>
      <c r="AL34" s="51"/>
      <c r="AM34" s="52" t="str">
        <f t="shared" si="17"/>
        <v/>
      </c>
      <c r="AN34" s="304"/>
      <c r="AO34" s="51"/>
      <c r="AP34" s="64"/>
      <c r="AQ34" s="69"/>
    </row>
    <row r="35" spans="2:43" s="19" customFormat="1" ht="36.75" customHeight="1">
      <c r="B35" s="41">
        <v>19</v>
      </c>
      <c r="C35" s="42"/>
      <c r="D35" s="43"/>
      <c r="E35" s="44"/>
      <c r="F35" s="45"/>
      <c r="G35" s="62"/>
      <c r="H35" s="62"/>
      <c r="I35" s="46"/>
      <c r="J35" s="47" t="str">
        <f t="shared" si="4"/>
        <v>impacto</v>
      </c>
      <c r="K35" s="48"/>
      <c r="L35" s="49" t="str">
        <f t="shared" si="0"/>
        <v/>
      </c>
      <c r="M35" s="50"/>
      <c r="N35" s="49" t="str">
        <f t="shared" si="5"/>
        <v/>
      </c>
      <c r="O35" s="51"/>
      <c r="P35" s="52"/>
      <c r="Q35" s="537"/>
      <c r="R35" s="538"/>
      <c r="S35" s="50"/>
      <c r="T35" s="53">
        <f t="shared" si="8"/>
        <v>0</v>
      </c>
      <c r="U35" s="50"/>
      <c r="V35" s="53">
        <f t="shared" si="9"/>
        <v>0</v>
      </c>
      <c r="W35" s="50"/>
      <c r="X35" s="54">
        <f t="shared" si="10"/>
        <v>0</v>
      </c>
      <c r="Y35" s="50"/>
      <c r="Z35" s="53">
        <f t="shared" si="11"/>
        <v>0</v>
      </c>
      <c r="AA35" s="50"/>
      <c r="AB35" s="54">
        <f t="shared" si="12"/>
        <v>0</v>
      </c>
      <c r="AC35" s="50"/>
      <c r="AD35" s="53">
        <f t="shared" si="13"/>
        <v>0</v>
      </c>
      <c r="AE35" s="55">
        <f t="shared" si="14"/>
        <v>0</v>
      </c>
      <c r="AF35" s="300" t="str">
        <f t="shared" si="1"/>
        <v>0</v>
      </c>
      <c r="AG35" s="48"/>
      <c r="AH35" s="49" t="str">
        <f t="shared" si="2"/>
        <v/>
      </c>
      <c r="AI35" s="50"/>
      <c r="AJ35" s="49" t="str">
        <f t="shared" si="15"/>
        <v/>
      </c>
      <c r="AK35" s="51"/>
      <c r="AL35" s="51"/>
      <c r="AM35" s="52" t="str">
        <f t="shared" si="17"/>
        <v/>
      </c>
      <c r="AN35" s="304"/>
      <c r="AO35" s="51"/>
      <c r="AP35" s="64"/>
      <c r="AQ35" s="69"/>
    </row>
    <row r="36" spans="2:43" s="19" customFormat="1" ht="36.75" customHeight="1" thickBot="1">
      <c r="B36" s="72">
        <v>20</v>
      </c>
      <c r="C36" s="73"/>
      <c r="D36" s="74"/>
      <c r="E36" s="75"/>
      <c r="F36" s="76"/>
      <c r="G36" s="77"/>
      <c r="H36" s="77"/>
      <c r="I36" s="78"/>
      <c r="J36" s="79" t="str">
        <f t="shared" si="4"/>
        <v>impacto</v>
      </c>
      <c r="K36" s="80"/>
      <c r="L36" s="81" t="str">
        <f t="shared" si="0"/>
        <v/>
      </c>
      <c r="M36" s="82"/>
      <c r="N36" s="81" t="str">
        <f t="shared" si="5"/>
        <v/>
      </c>
      <c r="O36" s="83"/>
      <c r="P36" s="84"/>
      <c r="Q36" s="547"/>
      <c r="R36" s="548"/>
      <c r="S36" s="82"/>
      <c r="T36" s="85">
        <f t="shared" si="8"/>
        <v>0</v>
      </c>
      <c r="U36" s="82"/>
      <c r="V36" s="85">
        <f t="shared" si="9"/>
        <v>0</v>
      </c>
      <c r="W36" s="82"/>
      <c r="X36" s="86">
        <f t="shared" si="10"/>
        <v>0</v>
      </c>
      <c r="Y36" s="82"/>
      <c r="Z36" s="85">
        <f t="shared" si="11"/>
        <v>0</v>
      </c>
      <c r="AA36" s="82"/>
      <c r="AB36" s="86">
        <f t="shared" si="12"/>
        <v>0</v>
      </c>
      <c r="AC36" s="82"/>
      <c r="AD36" s="85">
        <f t="shared" si="13"/>
        <v>0</v>
      </c>
      <c r="AE36" s="87">
        <f t="shared" si="14"/>
        <v>0</v>
      </c>
      <c r="AF36" s="301" t="str">
        <f t="shared" si="1"/>
        <v>0</v>
      </c>
      <c r="AG36" s="80"/>
      <c r="AH36" s="81" t="str">
        <f t="shared" si="2"/>
        <v/>
      </c>
      <c r="AI36" s="82"/>
      <c r="AJ36" s="81" t="str">
        <f t="shared" si="15"/>
        <v/>
      </c>
      <c r="AK36" s="83"/>
      <c r="AL36" s="83"/>
      <c r="AM36" s="84" t="str">
        <f t="shared" si="17"/>
        <v/>
      </c>
      <c r="AN36" s="305"/>
      <c r="AO36" s="83"/>
      <c r="AP36" s="90"/>
      <c r="AQ36" s="91"/>
    </row>
    <row r="37" spans="2:43" s="92" customFormat="1"/>
    <row r="38" spans="2:43" s="92" customFormat="1" hidden="1">
      <c r="C38" s="93"/>
      <c r="D38" s="93"/>
      <c r="E38" s="93"/>
    </row>
    <row r="39" spans="2:43" s="92" customFormat="1" ht="30" hidden="1">
      <c r="B39" s="92" t="s">
        <v>47</v>
      </c>
      <c r="C39" s="93" t="s">
        <v>92</v>
      </c>
      <c r="D39" s="92" t="s">
        <v>98</v>
      </c>
      <c r="E39" s="93" t="s">
        <v>99</v>
      </c>
      <c r="F39" s="92" t="s">
        <v>228</v>
      </c>
      <c r="H39" s="107"/>
    </row>
    <row r="40" spans="2:43" s="92" customFormat="1" ht="45" hidden="1">
      <c r="B40" s="92" t="s">
        <v>100</v>
      </c>
      <c r="C40" s="93" t="s">
        <v>101</v>
      </c>
      <c r="D40" s="92" t="s">
        <v>340</v>
      </c>
      <c r="E40" s="93" t="s">
        <v>103</v>
      </c>
      <c r="F40" s="92" t="s">
        <v>229</v>
      </c>
      <c r="H40" s="107"/>
    </row>
    <row r="41" spans="2:43" s="92" customFormat="1" ht="45" hidden="1">
      <c r="C41" s="93" t="s">
        <v>104</v>
      </c>
      <c r="D41" s="92" t="s">
        <v>105</v>
      </c>
      <c r="E41" s="93" t="s">
        <v>106</v>
      </c>
      <c r="F41" s="92" t="s">
        <v>230</v>
      </c>
      <c r="H41" s="107"/>
    </row>
    <row r="42" spans="2:43" s="92" customFormat="1" ht="45" hidden="1">
      <c r="B42" s="92" t="s">
        <v>72</v>
      </c>
      <c r="C42" s="93" t="s">
        <v>107</v>
      </c>
      <c r="D42" s="92" t="s">
        <v>108</v>
      </c>
      <c r="E42" s="93" t="s">
        <v>109</v>
      </c>
      <c r="F42" s="92" t="s">
        <v>231</v>
      </c>
      <c r="H42" s="107"/>
    </row>
    <row r="43" spans="2:43" s="92" customFormat="1" ht="45" hidden="1">
      <c r="B43" s="94" t="s">
        <v>51</v>
      </c>
      <c r="C43" s="93" t="s">
        <v>110</v>
      </c>
      <c r="D43" s="92" t="s">
        <v>111</v>
      </c>
      <c r="E43" s="93" t="s">
        <v>112</v>
      </c>
      <c r="F43" s="92" t="s">
        <v>232</v>
      </c>
      <c r="H43" s="107"/>
    </row>
    <row r="44" spans="2:43" s="92" customFormat="1" hidden="1">
      <c r="B44" s="92" t="s">
        <v>87</v>
      </c>
      <c r="C44" s="93" t="s">
        <v>113</v>
      </c>
      <c r="D44" s="92" t="s">
        <v>114</v>
      </c>
      <c r="E44" s="93" t="s">
        <v>115</v>
      </c>
      <c r="F44" s="92" t="s">
        <v>233</v>
      </c>
      <c r="H44" s="107"/>
    </row>
    <row r="45" spans="2:43" s="92" customFormat="1" ht="45" hidden="1">
      <c r="B45" s="92" t="s">
        <v>116</v>
      </c>
      <c r="C45" s="93" t="s">
        <v>117</v>
      </c>
      <c r="D45" s="92" t="s">
        <v>118</v>
      </c>
      <c r="E45" s="93" t="s">
        <v>119</v>
      </c>
      <c r="F45" s="92" t="s">
        <v>234</v>
      </c>
      <c r="H45" s="107"/>
    </row>
    <row r="46" spans="2:43" s="92" customFormat="1" ht="75" hidden="1">
      <c r="B46" s="92" t="s">
        <v>64</v>
      </c>
      <c r="C46" s="93" t="s">
        <v>120</v>
      </c>
      <c r="D46" s="92" t="s">
        <v>48</v>
      </c>
      <c r="E46" s="93" t="s">
        <v>121</v>
      </c>
      <c r="F46" s="92" t="s">
        <v>235</v>
      </c>
      <c r="H46" s="107"/>
    </row>
    <row r="47" spans="2:43" s="92" customFormat="1" ht="30" hidden="1">
      <c r="B47" s="92" t="s">
        <v>81</v>
      </c>
      <c r="C47" s="93" t="s">
        <v>122</v>
      </c>
      <c r="D47" s="92" t="s">
        <v>60</v>
      </c>
      <c r="E47" s="93" t="s">
        <v>123</v>
      </c>
      <c r="F47" s="92" t="s">
        <v>236</v>
      </c>
      <c r="H47" s="107"/>
    </row>
    <row r="48" spans="2:43" s="92" customFormat="1" ht="30" hidden="1">
      <c r="B48" s="92" t="s">
        <v>124</v>
      </c>
      <c r="C48" s="93" t="s">
        <v>125</v>
      </c>
      <c r="E48" s="93"/>
      <c r="F48" s="92" t="s">
        <v>237</v>
      </c>
      <c r="H48" s="107"/>
    </row>
    <row r="49" spans="2:8" s="92" customFormat="1" ht="30" hidden="1">
      <c r="B49" s="92" t="s">
        <v>126</v>
      </c>
      <c r="C49" s="92" t="s">
        <v>127</v>
      </c>
      <c r="F49" s="92" t="s">
        <v>238</v>
      </c>
      <c r="H49" s="107"/>
    </row>
    <row r="50" spans="2:8" s="92" customFormat="1" ht="60" hidden="1">
      <c r="C50" s="92" t="s">
        <v>128</v>
      </c>
      <c r="F50" s="92" t="s">
        <v>239</v>
      </c>
      <c r="H50" s="107"/>
    </row>
    <row r="51" spans="2:8" s="92" customFormat="1" hidden="1">
      <c r="B51" s="92" t="s">
        <v>74</v>
      </c>
      <c r="C51" s="92" t="s">
        <v>129</v>
      </c>
      <c r="F51" s="92" t="s">
        <v>240</v>
      </c>
      <c r="H51" s="107"/>
    </row>
    <row r="52" spans="2:8" s="92" customFormat="1" ht="30" hidden="1">
      <c r="B52" s="92" t="s">
        <v>73</v>
      </c>
      <c r="C52" s="92" t="s">
        <v>130</v>
      </c>
      <c r="F52" s="92" t="s">
        <v>241</v>
      </c>
      <c r="H52" s="107"/>
    </row>
    <row r="53" spans="2:8" s="92" customFormat="1" ht="45" hidden="1">
      <c r="B53" s="92" t="s">
        <v>131</v>
      </c>
      <c r="C53" s="92" t="s">
        <v>132</v>
      </c>
      <c r="F53" s="92" t="s">
        <v>242</v>
      </c>
      <c r="H53" s="107"/>
    </row>
    <row r="54" spans="2:8" s="92" customFormat="1" hidden="1">
      <c r="B54" s="92" t="s">
        <v>65</v>
      </c>
      <c r="C54" s="92" t="s">
        <v>133</v>
      </c>
      <c r="F54" s="92" t="s">
        <v>243</v>
      </c>
      <c r="H54" s="107"/>
    </row>
    <row r="55" spans="2:8" s="92" customFormat="1" hidden="1">
      <c r="B55" s="92" t="s">
        <v>52</v>
      </c>
      <c r="C55" s="92" t="s">
        <v>134</v>
      </c>
      <c r="F55" s="92" t="s">
        <v>244</v>
      </c>
      <c r="H55" s="107"/>
    </row>
    <row r="56" spans="2:8" s="92" customFormat="1" ht="75" hidden="1">
      <c r="C56" s="92" t="s">
        <v>123</v>
      </c>
      <c r="F56" s="92" t="s">
        <v>245</v>
      </c>
      <c r="H56" s="107"/>
    </row>
    <row r="57" spans="2:8" s="92" customFormat="1" ht="45" hidden="1">
      <c r="B57" s="92" t="s">
        <v>135</v>
      </c>
      <c r="C57" s="92" t="s">
        <v>136</v>
      </c>
      <c r="F57" s="92" t="s">
        <v>246</v>
      </c>
      <c r="H57" s="107"/>
    </row>
    <row r="58" spans="2:8" s="92" customFormat="1" ht="30" hidden="1">
      <c r="B58" s="92" t="s">
        <v>137</v>
      </c>
      <c r="C58" s="92" t="s">
        <v>138</v>
      </c>
      <c r="F58" s="92" t="s">
        <v>247</v>
      </c>
      <c r="H58" s="107"/>
    </row>
    <row r="59" spans="2:8" s="92" customFormat="1" hidden="1">
      <c r="B59" s="92" t="s">
        <v>83</v>
      </c>
    </row>
    <row r="60" spans="2:8" s="92" customFormat="1" hidden="1">
      <c r="B60" s="92" t="s">
        <v>53</v>
      </c>
    </row>
    <row r="61" spans="2:8" s="92" customFormat="1" ht="30" hidden="1">
      <c r="B61" s="92" t="s">
        <v>82</v>
      </c>
    </row>
    <row r="62" spans="2:8" s="92" customFormat="1"/>
    <row r="63" spans="2:8" s="92" customFormat="1"/>
    <row r="64" spans="2:8"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row r="2964" s="92" customFormat="1"/>
    <row r="2965" s="92" customFormat="1"/>
    <row r="2966" s="92" customFormat="1"/>
    <row r="2967" s="92" customFormat="1"/>
    <row r="2968" s="92" customFormat="1"/>
    <row r="2969" s="92" customFormat="1"/>
    <row r="2970" s="92" customFormat="1"/>
    <row r="2971" s="92" customFormat="1"/>
    <row r="2972" s="92" customFormat="1"/>
    <row r="2973" s="92" customFormat="1"/>
    <row r="2974" s="92" customFormat="1"/>
    <row r="2975" s="92" customFormat="1"/>
    <row r="2976" s="92" customFormat="1"/>
    <row r="2977" s="92" customFormat="1"/>
    <row r="2978" s="92" customFormat="1"/>
  </sheetData>
  <mergeCells count="86">
    <mergeCell ref="B2:D4"/>
    <mergeCell ref="E2:S2"/>
    <mergeCell ref="U2:U4"/>
    <mergeCell ref="W2:AQ2"/>
    <mergeCell ref="E3:H3"/>
    <mergeCell ref="I3:S3"/>
    <mergeCell ref="W3:AF3"/>
    <mergeCell ref="AG3:AQ3"/>
    <mergeCell ref="E4:S4"/>
    <mergeCell ref="W4:AQ4"/>
    <mergeCell ref="B6:E6"/>
    <mergeCell ref="F6:K6"/>
    <mergeCell ref="M6:N6"/>
    <mergeCell ref="O6:S6"/>
    <mergeCell ref="B7:E7"/>
    <mergeCell ref="F7:R7"/>
    <mergeCell ref="B8:E8"/>
    <mergeCell ref="F8:S8"/>
    <mergeCell ref="B9:E9"/>
    <mergeCell ref="F9:S9"/>
    <mergeCell ref="B11:E11"/>
    <mergeCell ref="F11:I11"/>
    <mergeCell ref="K11:P11"/>
    <mergeCell ref="Q11:AM11"/>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K14:L16"/>
    <mergeCell ref="M14:N16"/>
    <mergeCell ref="O14:P14"/>
    <mergeCell ref="AG14:AH16"/>
    <mergeCell ref="AI14:AJ16"/>
    <mergeCell ref="Q13:AE14"/>
    <mergeCell ref="AA15:AA16"/>
    <mergeCell ref="AC15:AC16"/>
    <mergeCell ref="AE15:AE16"/>
    <mergeCell ref="AM15:AM16"/>
    <mergeCell ref="AN14:AN16"/>
    <mergeCell ref="AO14:AO16"/>
    <mergeCell ref="AP14:AP16"/>
    <mergeCell ref="O15:O16"/>
    <mergeCell ref="P15:P16"/>
    <mergeCell ref="Q15:R16"/>
    <mergeCell ref="S15:S16"/>
    <mergeCell ref="U15:U16"/>
    <mergeCell ref="W15:W16"/>
    <mergeCell ref="Y15:Y16"/>
    <mergeCell ref="AF13:AF16"/>
    <mergeCell ref="AG13:AM13"/>
    <mergeCell ref="AN13:AP13"/>
    <mergeCell ref="AK15:AK16"/>
    <mergeCell ref="AL15:AL16"/>
    <mergeCell ref="AK14:AM14"/>
    <mergeCell ref="Q17:R17"/>
    <mergeCell ref="Q18:R18"/>
    <mergeCell ref="Q31:R31"/>
    <mergeCell ref="Q20:R20"/>
    <mergeCell ref="Q21:R21"/>
    <mergeCell ref="Q22:R22"/>
    <mergeCell ref="Q23:R23"/>
    <mergeCell ref="Q24:R24"/>
    <mergeCell ref="Q25:R25"/>
    <mergeCell ref="Q26:R26"/>
    <mergeCell ref="Q27:R27"/>
    <mergeCell ref="Q28:R28"/>
    <mergeCell ref="Q29:R29"/>
    <mergeCell ref="Q30:R30"/>
    <mergeCell ref="Q19:R19"/>
    <mergeCell ref="Q32:R32"/>
    <mergeCell ref="Q33:R33"/>
    <mergeCell ref="Q34:R34"/>
    <mergeCell ref="Q35:R35"/>
    <mergeCell ref="Q36:R36"/>
  </mergeCells>
  <conditionalFormatting sqref="AG17:AG36 K17:K36">
    <cfRule type="containsText" dxfId="143" priority="14" operator="containsText" text="IMPROBABLE">
      <formula>NOT(ISERROR(SEARCH("IMPROBABLE",K17)))</formula>
    </cfRule>
    <cfRule type="containsText" dxfId="142" priority="15" operator="containsText" text="PROBABLE">
      <formula>NOT(ISERROR(SEARCH("PROBABLE",K17)))</formula>
    </cfRule>
    <cfRule type="containsText" dxfId="141" priority="16" operator="containsText" text="CASI CIERTA">
      <formula>NOT(ISERROR(SEARCH("CASI CIERTA",K17)))</formula>
    </cfRule>
    <cfRule type="containsText" dxfId="140" priority="17" operator="containsText" text="POSIBLE">
      <formula>NOT(ISERROR(SEARCH("POSIBLE",K17)))</formula>
    </cfRule>
    <cfRule type="containsText" dxfId="139" priority="18" operator="containsText" text="RARO">
      <formula>NOT(ISERROR(SEARCH("RARO",K17)))</formula>
    </cfRule>
  </conditionalFormatting>
  <conditionalFormatting sqref="AI17:AI36 M17:M36">
    <cfRule type="containsText" dxfId="138" priority="9" operator="containsText" text="CATASTRÓFICO">
      <formula>NOT(ISERROR(SEARCH("CATASTRÓFICO",M17)))</formula>
    </cfRule>
    <cfRule type="containsText" dxfId="137" priority="10" operator="containsText" text="MAYOR">
      <formula>NOT(ISERROR(SEARCH("MAYOR",M17)))</formula>
    </cfRule>
    <cfRule type="containsText" dxfId="136" priority="11" operator="containsText" text="MODERADO">
      <formula>NOT(ISERROR(SEARCH("MODERADO",M17)))</formula>
    </cfRule>
    <cfRule type="containsText" dxfId="135" priority="12" operator="containsText" text="MENOR">
      <formula>NOT(ISERROR(SEARCH("MENOR",M17)))</formula>
    </cfRule>
    <cfRule type="containsText" dxfId="134" priority="13" operator="containsText" text="INSIGNIFICANTE">
      <formula>NOT(ISERROR(SEARCH("INSIGNIFICANTE",M17)))</formula>
    </cfRule>
  </conditionalFormatting>
  <conditionalFormatting sqref="AF17 AL17:AP36 P17:P36">
    <cfRule type="containsText" dxfId="133" priority="5" operator="containsText" text="RIESGO EXTREMO">
      <formula>NOT(ISERROR(SEARCH("RIESGO EXTREMO",P17)))</formula>
    </cfRule>
    <cfRule type="containsText" dxfId="132" priority="6" operator="containsText" text="RIESGO ALTO">
      <formula>NOT(ISERROR(SEARCH("RIESGO ALTO",P17)))</formula>
    </cfRule>
    <cfRule type="containsText" dxfId="131" priority="7" operator="containsText" text="RIESGO MODERADO">
      <formula>NOT(ISERROR(SEARCH("RIESGO MODERADO",P17)))</formula>
    </cfRule>
    <cfRule type="containsText" dxfId="130" priority="8" operator="containsText" text="RIESGO BAJO">
      <formula>NOT(ISERROR(SEARCH("RIESGO BAJO",P17)))</formula>
    </cfRule>
  </conditionalFormatting>
  <conditionalFormatting sqref="AF17:AF36">
    <cfRule type="containsText" dxfId="129" priority="1" operator="containsText" text="RIESGO EXTREMO">
      <formula>NOT(ISERROR(SEARCH("RIESGO EXTREMO",AF17)))</formula>
    </cfRule>
    <cfRule type="containsText" dxfId="128" priority="2" operator="containsText" text="RIESGO ALTO">
      <formula>NOT(ISERROR(SEARCH("RIESGO ALTO",AF17)))</formula>
    </cfRule>
    <cfRule type="containsText" dxfId="127" priority="3" operator="containsText" text="RIESGO MODERADO">
      <formula>NOT(ISERROR(SEARCH("RIESGO MODERADO",AF17)))</formula>
    </cfRule>
    <cfRule type="containsText" dxfId="126" priority="4" operator="containsText" text="RIESGO BAJO">
      <formula>NOT(ISERROR(SEARCH("RIESGO BAJO",AF17)))</formula>
    </cfRule>
  </conditionalFormatting>
  <dataValidations count="66">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36">
      <formula1>INDIRECT($D$36)</formula1>
    </dataValidation>
    <dataValidation type="list" allowBlank="1" showInputMessage="1" showErrorMessage="1" sqref="E35">
      <formula1>INDIRECT($D$35)</formula1>
    </dataValidation>
    <dataValidation type="list" allowBlank="1" showInputMessage="1" showErrorMessage="1" sqref="E34">
      <formula1>INDIRECT($D$34)</formula1>
    </dataValidation>
    <dataValidation type="list" allowBlank="1" showInputMessage="1" showErrorMessage="1" sqref="E33">
      <formula1>INDIRECT($D$33)</formula1>
    </dataValidation>
    <dataValidation type="list" allowBlank="1" showInputMessage="1" showErrorMessage="1" sqref="E32">
      <formula1>INDIRECT($D$32)</formula1>
    </dataValidation>
    <dataValidation type="list" allowBlank="1" showInputMessage="1" showErrorMessage="1" sqref="E31">
      <formula1>INDIRECT($D$31)</formula1>
    </dataValidation>
    <dataValidation type="list" allowBlank="1" showInputMessage="1" showErrorMessage="1" sqref="E30">
      <formula1>INDIRECT($D$30)</formula1>
    </dataValidation>
    <dataValidation type="list" allowBlank="1" showInputMessage="1" showErrorMessage="1" sqref="E29">
      <formula1>INDIRECT($D$29)</formula1>
    </dataValidation>
    <dataValidation type="list" allowBlank="1" showInputMessage="1" showErrorMessage="1" sqref="E28">
      <formula1>INDIRECT($D$28)</formula1>
    </dataValidation>
    <dataValidation type="list" allowBlank="1" showInputMessage="1" showErrorMessage="1" sqref="E27">
      <formula1>INDIRECT($D$27)</formula1>
    </dataValidation>
    <dataValidation type="list" allowBlank="1" showInputMessage="1" showErrorMessage="1" sqref="E26">
      <formula1>INDIRECT($D$26)</formula1>
    </dataValidation>
    <dataValidation type="list" allowBlank="1" showInputMessage="1" showErrorMessage="1" sqref="E25">
      <formula1>INDIRECT($D$25)</formula1>
    </dataValidation>
    <dataValidation type="list" allowBlank="1" showInputMessage="1" showErrorMessage="1" sqref="E24">
      <formula1>INDIRECT($D$24)</formula1>
    </dataValidation>
    <dataValidation type="list" allowBlank="1" showInputMessage="1" showErrorMessage="1" sqref="E23">
      <formula1>INDIRECT($D$23)</formula1>
    </dataValidation>
    <dataValidation type="list" allowBlank="1" showInputMessage="1" showErrorMessage="1" sqref="E22">
      <formula1>INDIRECT($D$22)</formula1>
    </dataValidation>
    <dataValidation type="list" allowBlank="1" showInputMessage="1" showErrorMessage="1" sqref="E21">
      <formula1>INDIRECT($D$21)</formula1>
    </dataValidation>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D35">
      <formula1>INDIRECT($C$35)</formula1>
    </dataValidation>
    <dataValidation type="list" allowBlank="1" showInputMessage="1" showErrorMessage="1" sqref="D34">
      <formula1>INDIRECT($C$34)</formula1>
    </dataValidation>
    <dataValidation type="list" allowBlank="1" showInputMessage="1" showErrorMessage="1" sqref="D33">
      <formula1>INDIRECT($C$33)</formula1>
    </dataValidation>
    <dataValidation type="list" allowBlank="1" showInputMessage="1" showErrorMessage="1" sqref="D32">
      <formula1>INDIRECT($C$32)</formula1>
    </dataValidation>
    <dataValidation type="list" allowBlank="1" showInputMessage="1" showErrorMessage="1" sqref="D31">
      <formula1>INDIRECT($C$31)</formula1>
    </dataValidation>
    <dataValidation type="list" allowBlank="1" showInputMessage="1" showErrorMessage="1" sqref="D30">
      <formula1>INDIRECT($C$30)</formula1>
    </dataValidation>
    <dataValidation type="list" allowBlank="1" showInputMessage="1" showErrorMessage="1" sqref="D29">
      <formula1>INDIRECT($C$29)</formula1>
    </dataValidation>
    <dataValidation type="list" allowBlank="1" showInputMessage="1" showErrorMessage="1" sqref="D28">
      <formula1>INDIRECT($C$28)</formula1>
    </dataValidation>
    <dataValidation type="list" allowBlank="1" showInputMessage="1" showErrorMessage="1" sqref="D27">
      <formula1>INDIRECT($C$27)</formula1>
    </dataValidation>
    <dataValidation type="list" allowBlank="1" showInputMessage="1" showErrorMessage="1" sqref="D26">
      <formula1>INDIRECT($C$26)</formula1>
    </dataValidation>
    <dataValidation type="list" allowBlank="1" showInputMessage="1" showErrorMessage="1" sqref="D25">
      <formula1>INDIRECT($C$25)</formula1>
    </dataValidation>
    <dataValidation type="list" allowBlank="1" showInputMessage="1" showErrorMessage="1" sqref="D24">
      <formula1>INDIRECT($C$24)</formula1>
    </dataValidation>
    <dataValidation type="list" allowBlank="1" showInputMessage="1" showErrorMessage="1" sqref="D23">
      <formula1>INDIRECT($C$23)</formula1>
    </dataValidation>
    <dataValidation type="list" allowBlank="1" showInputMessage="1" showErrorMessage="1" sqref="D22">
      <formula1>INDIRECT($C$22)</formula1>
    </dataValidation>
    <dataValidation type="list" allowBlank="1" showInputMessage="1" showErrorMessage="1" sqref="D21">
      <formula1>INDIRECT($C$21)</formula1>
    </dataValidation>
    <dataValidation type="list" allowBlank="1" showInputMessage="1" showErrorMessage="1" sqref="D20">
      <formula1>INDIRECT($C$20)</formula1>
    </dataValidation>
    <dataValidation type="list" allowBlank="1" showInputMessage="1" showErrorMessage="1" sqref="D19">
      <formula1>INDIRECT($C$19)</formula1>
    </dataValidation>
    <dataValidation type="list" allowBlank="1" showInputMessage="1" showErrorMessage="1" sqref="C17:C36">
      <formula1>factores</formula1>
    </dataValidation>
    <dataValidation type="list" allowBlank="1" showInputMessage="1" showErrorMessage="1" sqref="D18">
      <formula1>INDIRECT($C$18)</formula1>
    </dataValidation>
    <dataValidation type="list" allowBlank="1" showInputMessage="1" showErrorMessage="1" sqref="D17">
      <formula1>INDIRECT($C$17)</formula1>
    </dataValidation>
    <dataValidation type="list" allowBlank="1" showInputMessage="1" showErrorMessage="1" sqref="E17">
      <formula1>INDIRECT($D$17)</formula1>
    </dataValidation>
    <dataValidation type="list" allowBlank="1" showInputMessage="1" showErrorMessage="1" sqref="I17:I36">
      <formula1>clasificaciónriesgos</formula1>
    </dataValidation>
    <dataValidation type="list" allowBlank="1" showInputMessage="1" showErrorMessage="1" sqref="D36">
      <formula1>INDIRECT($C$36)</formula1>
    </dataValidation>
    <dataValidation type="list" allowBlank="1" showInputMessage="1" showErrorMessage="1" sqref="AA17:AA36 W17:W36 S17:S36 U17:U36 AC17:AC36 Y17:Y36">
      <formula1>"SI,NO"</formula1>
    </dataValidation>
    <dataValidation type="list" allowBlank="1" showInputMessage="1" showErrorMessage="1" sqref="AI36 M36">
      <formula1>INDIRECT($J$36)</formula1>
    </dataValidation>
    <dataValidation type="list" allowBlank="1" showInputMessage="1" showErrorMessage="1" sqref="AI35 M35">
      <formula1>INDIRECT($J$35)</formula1>
    </dataValidation>
    <dataValidation type="list" allowBlank="1" showInputMessage="1" showErrorMessage="1" sqref="AI34 M34">
      <formula1>INDIRECT($J$34)</formula1>
    </dataValidation>
    <dataValidation type="list" allowBlank="1" showInputMessage="1" showErrorMessage="1" sqref="AI33 M33">
      <formula1>INDIRECT($J$33)</formula1>
    </dataValidation>
    <dataValidation type="list" allowBlank="1" showInputMessage="1" showErrorMessage="1" sqref="AI32 M32">
      <formula1>INDIRECT($J$32)</formula1>
    </dataValidation>
    <dataValidation type="list" allowBlank="1" showInputMessage="1" showErrorMessage="1" sqref="AI31 M31">
      <formula1>INDIRECT($J$31)</formula1>
    </dataValidation>
    <dataValidation type="list" allowBlank="1" showInputMessage="1" showErrorMessage="1" sqref="AI30 M30">
      <formula1>INDIRECT($J$30)</formula1>
    </dataValidation>
    <dataValidation type="list" allowBlank="1" showInputMessage="1" showErrorMessage="1" sqref="AI29 M29">
      <formula1>INDIRECT($J$29)</formula1>
    </dataValidation>
    <dataValidation type="list" allowBlank="1" showInputMessage="1" showErrorMessage="1" sqref="AI28 M28">
      <formula1>INDIRECT($J$28)</formula1>
    </dataValidation>
    <dataValidation type="list" allowBlank="1" showInputMessage="1" showErrorMessage="1" sqref="AI27 M27">
      <formula1>INDIRECT($J$27)</formula1>
    </dataValidation>
    <dataValidation type="list" allowBlank="1" showInputMessage="1" showErrorMessage="1" sqref="AI26 M26">
      <formula1>INDIRECT($J$26)</formula1>
    </dataValidation>
    <dataValidation type="list" allowBlank="1" showInputMessage="1" showErrorMessage="1" sqref="AI25 M25">
      <formula1>INDIRECT($J$25)</formula1>
    </dataValidation>
    <dataValidation type="list" allowBlank="1" showInputMessage="1" showErrorMessage="1" sqref="AI24 M24">
      <formula1>INDIRECT($J$24)</formula1>
    </dataValidation>
    <dataValidation type="list" allowBlank="1" showInputMessage="1" showErrorMessage="1" sqref="AI23 M23">
      <formula1>INDIRECT($J$23)</formula1>
    </dataValidation>
    <dataValidation type="list" allowBlank="1" showInputMessage="1" showErrorMessage="1" sqref="AI22 M22">
      <formula1>INDIRECT($J$22)</formula1>
    </dataValidation>
    <dataValidation type="list" allowBlank="1" showInputMessage="1" showErrorMessage="1" sqref="AI21 M21">
      <formula1>INDIRECT($J$21)</formula1>
    </dataValidation>
    <dataValidation type="list" allowBlank="1" showInputMessage="1" showErrorMessage="1" sqref="AI20 M20">
      <formula1>INDIRECT($J$20)</formula1>
    </dataValidation>
    <dataValidation type="list" allowBlank="1" showInputMessage="1" showErrorMessage="1" sqref="AI19 M19">
      <formula1>INDIRECT($J$19)</formula1>
    </dataValidation>
    <dataValidation type="list" allowBlank="1" showInputMessage="1" showErrorMessage="1" sqref="AI18 M18">
      <formula1>INDIRECT($J$18)</formula1>
    </dataValidation>
    <dataValidation type="list" allowBlank="1" showInputMessage="1" showErrorMessage="1" sqref="AI17 M17">
      <formula1>INDIRECT($J$17)</formula1>
    </dataValidation>
    <dataValidation type="list" allowBlank="1" showInputMessage="1" showErrorMessage="1" sqref="AG17:AG36 K17:K36">
      <formula1>probabilidad</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B2:AQ2977"/>
  <sheetViews>
    <sheetView topLeftCell="G1" zoomScale="40" zoomScaleNormal="40" workbookViewId="0">
      <selection activeCell="O6" sqref="O6:S6"/>
    </sheetView>
  </sheetViews>
  <sheetFormatPr baseColWidth="10" defaultColWidth="11.42578125" defaultRowHeight="15"/>
  <cols>
    <col min="1" max="1" width="4.28515625" style="1" customWidth="1"/>
    <col min="2" max="2" width="12.85546875" style="1" customWidth="1"/>
    <col min="3" max="3" width="16" style="1" customWidth="1" collapsed="1"/>
    <col min="4" max="4" width="24.85546875" style="1" customWidth="1"/>
    <col min="5" max="5" width="58.140625" style="1" customWidth="1"/>
    <col min="6" max="6" width="58.140625" style="1" customWidth="1" collapsed="1"/>
    <col min="7" max="8" width="58.140625" style="1" customWidth="1"/>
    <col min="9" max="9" width="26.7109375" style="1" customWidth="1"/>
    <col min="10" max="10" width="26.7109375" style="1" hidden="1" customWidth="1"/>
    <col min="11" max="11" width="22.7109375" style="1" customWidth="1" collapsed="1"/>
    <col min="12" max="12" width="25.140625" style="1" hidden="1" customWidth="1"/>
    <col min="13" max="13" width="22.42578125" style="1" customWidth="1"/>
    <col min="14" max="14" width="11.42578125" style="1" hidden="1" customWidth="1"/>
    <col min="15" max="16" width="21.42578125" style="1" customWidth="1"/>
    <col min="17" max="17" width="28.85546875" style="1" customWidth="1" collapsed="1"/>
    <col min="18" max="18" width="23.140625" style="1" customWidth="1"/>
    <col min="19" max="19" width="39.7109375" style="1" customWidth="1"/>
    <col min="20" max="20" width="39.7109375" style="1" hidden="1" customWidth="1"/>
    <col min="21" max="21" width="39.7109375" style="1" customWidth="1"/>
    <col min="22" max="22" width="39.7109375" style="1" hidden="1" customWidth="1"/>
    <col min="23" max="23" width="39.7109375" style="1" customWidth="1"/>
    <col min="24" max="24" width="39.7109375" style="1" hidden="1" customWidth="1"/>
    <col min="25" max="25" width="39.7109375" style="1" customWidth="1"/>
    <col min="26" max="26" width="39.7109375" style="1" hidden="1" customWidth="1"/>
    <col min="27" max="27" width="39.7109375" style="1" customWidth="1"/>
    <col min="28" max="28" width="39.7109375" style="1" hidden="1" customWidth="1"/>
    <col min="29" max="29" width="39.7109375" style="1" customWidth="1"/>
    <col min="30" max="30" width="36.28515625" style="1" hidden="1" customWidth="1"/>
    <col min="31" max="31" width="17.28515625" style="1" customWidth="1"/>
    <col min="32" max="32" width="18.7109375" style="1" customWidth="1"/>
    <col min="33" max="33" width="25.42578125" style="1" customWidth="1"/>
    <col min="34" max="34" width="30.85546875" style="1" hidden="1" customWidth="1"/>
    <col min="35" max="35" width="23" style="1" customWidth="1"/>
    <col min="36" max="36" width="11.42578125" style="1" hidden="1" customWidth="1"/>
    <col min="37" max="37" width="17.85546875" style="1" customWidth="1"/>
    <col min="38" max="39" width="17.28515625" style="1" customWidth="1"/>
    <col min="40" max="40" width="23" style="1" customWidth="1"/>
    <col min="41" max="41" width="25.85546875" style="1" customWidth="1"/>
    <col min="42" max="42" width="23" style="1" customWidth="1"/>
    <col min="43" max="43" width="55.42578125"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2" t="s">
        <v>2</v>
      </c>
      <c r="AH3" s="462"/>
      <c r="AI3" s="462"/>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35.25" customHeight="1">
      <c r="B6" s="464" t="s">
        <v>93</v>
      </c>
      <c r="C6" s="465"/>
      <c r="D6" s="465"/>
      <c r="E6" s="466"/>
      <c r="F6" s="467" t="s">
        <v>112</v>
      </c>
      <c r="G6" s="468"/>
      <c r="H6" s="468"/>
      <c r="I6" s="468"/>
      <c r="J6" s="468"/>
      <c r="K6" s="468"/>
      <c r="L6" s="279"/>
      <c r="M6" s="465" t="s">
        <v>94</v>
      </c>
      <c r="N6" s="465"/>
      <c r="O6" s="469" t="s">
        <v>921</v>
      </c>
      <c r="P6" s="469"/>
      <c r="Q6" s="469"/>
      <c r="R6" s="469"/>
      <c r="S6" s="470"/>
    </row>
    <row r="7" spans="2:43" ht="35.25" customHeight="1">
      <c r="B7" s="471" t="s">
        <v>95</v>
      </c>
      <c r="C7" s="472"/>
      <c r="D7" s="472"/>
      <c r="E7" s="473"/>
      <c r="F7" s="474" t="s">
        <v>128</v>
      </c>
      <c r="G7" s="475"/>
      <c r="H7" s="475"/>
      <c r="I7" s="475"/>
      <c r="J7" s="475"/>
      <c r="K7" s="475"/>
      <c r="L7" s="475"/>
      <c r="M7" s="475"/>
      <c r="N7" s="475"/>
      <c r="O7" s="475"/>
      <c r="P7" s="475"/>
      <c r="Q7" s="475"/>
      <c r="R7" s="475"/>
      <c r="S7" s="280"/>
    </row>
    <row r="8" spans="2:43" ht="35.25" customHeight="1">
      <c r="B8" s="471" t="s">
        <v>96</v>
      </c>
      <c r="C8" s="472"/>
      <c r="D8" s="472"/>
      <c r="E8" s="473"/>
      <c r="F8" s="476" t="s">
        <v>912</v>
      </c>
      <c r="G8" s="477"/>
      <c r="H8" s="477"/>
      <c r="I8" s="477"/>
      <c r="J8" s="477"/>
      <c r="K8" s="477"/>
      <c r="L8" s="477"/>
      <c r="M8" s="477"/>
      <c r="N8" s="477"/>
      <c r="O8" s="477"/>
      <c r="P8" s="477"/>
      <c r="Q8" s="477"/>
      <c r="R8" s="477"/>
      <c r="S8" s="478"/>
    </row>
    <row r="9" spans="2:43" ht="159" customHeight="1" thickBot="1">
      <c r="B9" s="479" t="s">
        <v>97</v>
      </c>
      <c r="C9" s="480"/>
      <c r="D9" s="480"/>
      <c r="E9" s="481"/>
      <c r="F9" s="482" t="s">
        <v>659</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105"/>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297"/>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499"/>
      <c r="AH12" s="499"/>
      <c r="AI12" s="499"/>
      <c r="AJ12" s="499"/>
      <c r="AK12" s="499"/>
      <c r="AL12" s="501"/>
      <c r="AM12" s="498"/>
      <c r="AN12" s="497" t="s">
        <v>14</v>
      </c>
      <c r="AO12" s="497"/>
      <c r="AP12" s="497"/>
      <c r="AQ12" s="502"/>
    </row>
    <row r="13" spans="2:43" s="10" customFormat="1" ht="44.25" customHeight="1">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28" t="s">
        <v>24</v>
      </c>
      <c r="AG13" s="530" t="s">
        <v>25</v>
      </c>
      <c r="AH13" s="512"/>
      <c r="AI13" s="512"/>
      <c r="AJ13" s="512"/>
      <c r="AK13" s="512"/>
      <c r="AL13" s="512"/>
      <c r="AM13" s="507"/>
      <c r="AN13" s="531" t="s">
        <v>26</v>
      </c>
      <c r="AO13" s="532"/>
      <c r="AP13" s="533"/>
      <c r="AQ13" s="515" t="s">
        <v>27</v>
      </c>
    </row>
    <row r="14" spans="2:43" s="10" customFormat="1" ht="66"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7"/>
      <c r="AG14" s="524" t="s">
        <v>28</v>
      </c>
      <c r="AH14" s="415"/>
      <c r="AI14" s="415" t="s">
        <v>29</v>
      </c>
      <c r="AJ14" s="415"/>
      <c r="AK14" s="415" t="s">
        <v>30</v>
      </c>
      <c r="AL14" s="415"/>
      <c r="AM14" s="416"/>
      <c r="AN14" s="4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226</v>
      </c>
      <c r="R15" s="519"/>
      <c r="S15" s="415" t="s">
        <v>37</v>
      </c>
      <c r="T15" s="295"/>
      <c r="U15" s="415" t="s">
        <v>38</v>
      </c>
      <c r="V15" s="295"/>
      <c r="W15" s="415" t="s">
        <v>227</v>
      </c>
      <c r="X15" s="295"/>
      <c r="Y15" s="415" t="s">
        <v>39</v>
      </c>
      <c r="Z15" s="295"/>
      <c r="AA15" s="415" t="s">
        <v>40</v>
      </c>
      <c r="AB15" s="295"/>
      <c r="AC15" s="415" t="s">
        <v>41</v>
      </c>
      <c r="AD15" s="295"/>
      <c r="AE15" s="415" t="s">
        <v>42</v>
      </c>
      <c r="AF15" s="527"/>
      <c r="AG15" s="524"/>
      <c r="AH15" s="415"/>
      <c r="AI15" s="415"/>
      <c r="AJ15" s="415"/>
      <c r="AK15" s="415" t="s">
        <v>34</v>
      </c>
      <c r="AL15" s="415" t="s">
        <v>35</v>
      </c>
      <c r="AM15" s="416" t="s">
        <v>43</v>
      </c>
      <c r="AN15" s="525"/>
      <c r="AO15" s="526"/>
      <c r="AP15" s="527"/>
      <c r="AQ15" s="516"/>
    </row>
    <row r="16" spans="2:43" s="10" customFormat="1" ht="87.75" customHeight="1" thickBot="1">
      <c r="B16" s="579"/>
      <c r="C16" s="551"/>
      <c r="D16" s="552"/>
      <c r="E16" s="553"/>
      <c r="F16" s="381" t="s">
        <v>44</v>
      </c>
      <c r="G16" s="382" t="s">
        <v>45</v>
      </c>
      <c r="H16" s="382" t="s">
        <v>46</v>
      </c>
      <c r="I16" s="556"/>
      <c r="J16" s="383"/>
      <c r="K16" s="581"/>
      <c r="L16" s="582"/>
      <c r="M16" s="557"/>
      <c r="N16" s="582"/>
      <c r="O16" s="555"/>
      <c r="P16" s="556"/>
      <c r="Q16" s="581"/>
      <c r="R16" s="582"/>
      <c r="S16" s="555"/>
      <c r="T16" s="330"/>
      <c r="U16" s="555"/>
      <c r="V16" s="330"/>
      <c r="W16" s="555"/>
      <c r="X16" s="330"/>
      <c r="Y16" s="555"/>
      <c r="Z16" s="330"/>
      <c r="AA16" s="555"/>
      <c r="AB16" s="330"/>
      <c r="AC16" s="555"/>
      <c r="AD16" s="330"/>
      <c r="AE16" s="555"/>
      <c r="AF16" s="529"/>
      <c r="AG16" s="583"/>
      <c r="AH16" s="555"/>
      <c r="AI16" s="555"/>
      <c r="AJ16" s="555"/>
      <c r="AK16" s="555"/>
      <c r="AL16" s="555"/>
      <c r="AM16" s="556"/>
      <c r="AN16" s="584"/>
      <c r="AO16" s="585"/>
      <c r="AP16" s="529"/>
      <c r="AQ16" s="580"/>
    </row>
    <row r="17" spans="2:43" s="311" customFormat="1" ht="162">
      <c r="B17" s="384">
        <v>1</v>
      </c>
      <c r="C17" s="385" t="s">
        <v>47</v>
      </c>
      <c r="D17" s="386" t="s">
        <v>48</v>
      </c>
      <c r="E17" s="339" t="s">
        <v>49</v>
      </c>
      <c r="F17" s="387" t="s">
        <v>608</v>
      </c>
      <c r="G17" s="350" t="s">
        <v>609</v>
      </c>
      <c r="H17" s="350" t="s">
        <v>610</v>
      </c>
      <c r="I17" s="388" t="s">
        <v>51</v>
      </c>
      <c r="J17" s="389" t="str">
        <f t="shared" ref="J17:J35" si="0">IF(I17="corrupción","impactoco","impacto")</f>
        <v>impacto</v>
      </c>
      <c r="K17" s="362" t="s">
        <v>131</v>
      </c>
      <c r="L17" s="363" t="str">
        <f t="shared" ref="L17:L35" si="1">IF(K17="RARO","1",IF(K17="IMPROBABLE","2",IF(K17="POSIBLE","3",IF(K17="PROBABLE","4",IF(K17="CASI CIERTA","5","")))))</f>
        <v>3</v>
      </c>
      <c r="M17" s="364" t="s">
        <v>83</v>
      </c>
      <c r="N17" s="363" t="str">
        <f t="shared" ref="N17:N35" si="2">IF(M17="INSIGNIFICANTE","1",IF(M17="MENOR","2",IF(M17="MODERADO","3",IF(M17="MAYOR","4",IF(M17="CATASTRÓFICO","5","")))))</f>
        <v>3</v>
      </c>
      <c r="O17" s="315">
        <f t="shared" ref="O17:O32" si="3">IF(L17="","",L17*N17)</f>
        <v>9</v>
      </c>
      <c r="P17" s="365" t="str">
        <f t="shared" ref="P17:P32" si="4">IF(O17="","",IF(O17&gt;=15,"RIESGO EXTREMO",IF(O17&gt;=7,"RIESGO ALTO",IF(O17&gt;=4,"RIESGO MODERADO",IF(O17&gt;=1,"RIESGO BAJO","")))))</f>
        <v>RIESGO ALTO</v>
      </c>
      <c r="Q17" s="586" t="s">
        <v>611</v>
      </c>
      <c r="R17" s="587"/>
      <c r="S17" s="364" t="s">
        <v>56</v>
      </c>
      <c r="T17" s="390">
        <f t="shared" ref="T17:T35" si="5">IF(S17="SI",15,0)</f>
        <v>0</v>
      </c>
      <c r="U17" s="364" t="s">
        <v>55</v>
      </c>
      <c r="V17" s="390">
        <f t="shared" ref="V17:V35" si="6">IF(U17="SI",5,0)</f>
        <v>5</v>
      </c>
      <c r="W17" s="364" t="s">
        <v>55</v>
      </c>
      <c r="X17" s="391">
        <f>IF(W17="SI",25,0)</f>
        <v>25</v>
      </c>
      <c r="Y17" s="364" t="s">
        <v>55</v>
      </c>
      <c r="Z17" s="390">
        <f t="shared" ref="Z17:Z35" si="7">IF(Y17="SI",15,0)</f>
        <v>15</v>
      </c>
      <c r="AA17" s="364" t="s">
        <v>55</v>
      </c>
      <c r="AB17" s="391">
        <f t="shared" ref="AB17:AB35" si="8">IF(AA17="SI",10,0)</f>
        <v>10</v>
      </c>
      <c r="AC17" s="364" t="s">
        <v>55</v>
      </c>
      <c r="AD17" s="390">
        <f t="shared" ref="AD17:AD35" si="9">IF(AC17="SI",30,0)</f>
        <v>30</v>
      </c>
      <c r="AE17" s="392">
        <f t="shared" ref="AE17:AE35" si="10">T17+V17+X17+Z17+AB17+AD17</f>
        <v>85</v>
      </c>
      <c r="AF17" s="393" t="str">
        <f t="shared" ref="AF17:AF35" si="11">IF(AE17="","",IF(AE17="","",IF(AE17&gt;76,"2",IF(AE17&gt;=51,"1",IF(AE17&gt;=0,"0","")))))</f>
        <v>2</v>
      </c>
      <c r="AG17" s="362" t="s">
        <v>74</v>
      </c>
      <c r="AH17" s="363" t="str">
        <f t="shared" ref="AH17:AH35" si="12">IF(AG17="RARO","1",IF(AG17="IMPROBABLE","2",IF(AG17="POSIBLE","3",IF(AG17="PROBABLE","4",IF(AG17="CASI CIERTA","5","")))))</f>
        <v>1</v>
      </c>
      <c r="AI17" s="364" t="s">
        <v>83</v>
      </c>
      <c r="AJ17" s="363" t="str">
        <f t="shared" ref="AJ17:AJ35" si="13">IF(AI17="INSIGNIFICANTE","1",IF(AI17="MENOR","2",IF(AI17="MODERADO","3",IF(AI17="MAYOR","4",IF(AI17="CATASTRÓFICO","5","")))))</f>
        <v>3</v>
      </c>
      <c r="AK17" s="315">
        <f t="shared" ref="AK17:AK32" si="14">IF(AH17="","",AH17*AJ17)</f>
        <v>3</v>
      </c>
      <c r="AL17" s="315" t="str">
        <f t="shared" ref="AL17:AL32" si="15">IF(AK17="","",IF(AK17&gt;=15,"RIESGO EXTREMO",IF(AK17&gt;=7,"RIESGO ALTO",IF(AK17&gt;=4,"RIESGO MODERADO",IF(AK17&gt;=1,"RIESGO BAJO","")))))</f>
        <v>RIESGO BAJO</v>
      </c>
      <c r="AM17" s="365" t="str">
        <f t="shared" ref="AM17:AM35" si="16">IF(AL17="","",IF(AL17="RIESGO EXTREMO","COMPARTIR O TRANSFERIR EL RIESGO",IF(AL17="RIESGO ALTO","EVITAR EL RIESGO",IF(AL17="RIESGO MODERADO","REDUCIR EL RIESGO",IF(AL17="RIESGO BAJO","ASUMIR","")))))</f>
        <v>ASUMIR</v>
      </c>
      <c r="AN17" s="394" t="s">
        <v>612</v>
      </c>
      <c r="AO17" s="366" t="s">
        <v>613</v>
      </c>
      <c r="AP17" s="371">
        <v>42551</v>
      </c>
      <c r="AQ17" s="372" t="s">
        <v>614</v>
      </c>
    </row>
    <row r="18" spans="2:43" s="311" customFormat="1" ht="90">
      <c r="B18" s="312">
        <v>2</v>
      </c>
      <c r="C18" s="313" t="s">
        <v>47</v>
      </c>
      <c r="D18" s="171" t="s">
        <v>48</v>
      </c>
      <c r="E18" s="250" t="s">
        <v>443</v>
      </c>
      <c r="F18" s="185" t="s">
        <v>615</v>
      </c>
      <c r="G18" s="173" t="s">
        <v>616</v>
      </c>
      <c r="H18" s="173" t="s">
        <v>617</v>
      </c>
      <c r="I18" s="255" t="s">
        <v>51</v>
      </c>
      <c r="J18" s="244" t="str">
        <f t="shared" si="0"/>
        <v>impacto</v>
      </c>
      <c r="K18" s="174" t="s">
        <v>131</v>
      </c>
      <c r="L18" s="176" t="str">
        <f t="shared" si="1"/>
        <v>3</v>
      </c>
      <c r="M18" s="175" t="s">
        <v>83</v>
      </c>
      <c r="N18" s="176" t="str">
        <f t="shared" si="2"/>
        <v>3</v>
      </c>
      <c r="O18" s="177">
        <f t="shared" si="3"/>
        <v>9</v>
      </c>
      <c r="P18" s="178" t="str">
        <f t="shared" si="4"/>
        <v>RIESGO ALTO</v>
      </c>
      <c r="Q18" s="442" t="s">
        <v>618</v>
      </c>
      <c r="R18" s="443"/>
      <c r="S18" s="175" t="s">
        <v>56</v>
      </c>
      <c r="T18" s="179">
        <f t="shared" si="5"/>
        <v>0</v>
      </c>
      <c r="U18" s="175" t="s">
        <v>55</v>
      </c>
      <c r="V18" s="179">
        <f t="shared" si="6"/>
        <v>5</v>
      </c>
      <c r="W18" s="175" t="s">
        <v>56</v>
      </c>
      <c r="X18" s="180">
        <f t="shared" ref="X18:X35" si="17">IF(W18="SI",25,0)</f>
        <v>0</v>
      </c>
      <c r="Y18" s="175" t="s">
        <v>56</v>
      </c>
      <c r="Z18" s="179">
        <f t="shared" si="7"/>
        <v>0</v>
      </c>
      <c r="AA18" s="175" t="s">
        <v>56</v>
      </c>
      <c r="AB18" s="180">
        <f t="shared" si="8"/>
        <v>0</v>
      </c>
      <c r="AC18" s="175" t="s">
        <v>55</v>
      </c>
      <c r="AD18" s="179">
        <f t="shared" si="9"/>
        <v>30</v>
      </c>
      <c r="AE18" s="181">
        <f t="shared" si="10"/>
        <v>35</v>
      </c>
      <c r="AF18" s="325" t="str">
        <f t="shared" si="11"/>
        <v>0</v>
      </c>
      <c r="AG18" s="174" t="s">
        <v>131</v>
      </c>
      <c r="AH18" s="176" t="str">
        <f t="shared" si="12"/>
        <v>3</v>
      </c>
      <c r="AI18" s="175" t="s">
        <v>83</v>
      </c>
      <c r="AJ18" s="176" t="str">
        <f t="shared" si="13"/>
        <v>3</v>
      </c>
      <c r="AK18" s="177">
        <f t="shared" si="14"/>
        <v>9</v>
      </c>
      <c r="AL18" s="177" t="str">
        <f t="shared" si="15"/>
        <v>RIESGO ALTO</v>
      </c>
      <c r="AM18" s="178" t="str">
        <f t="shared" si="16"/>
        <v>EVITAR EL RIESGO</v>
      </c>
      <c r="AN18" s="326" t="s">
        <v>619</v>
      </c>
      <c r="AO18" s="183" t="s">
        <v>613</v>
      </c>
      <c r="AP18" s="327">
        <v>42551</v>
      </c>
      <c r="AQ18" s="316" t="s">
        <v>620</v>
      </c>
    </row>
    <row r="19" spans="2:43" s="311" customFormat="1" ht="90">
      <c r="B19" s="312">
        <v>3</v>
      </c>
      <c r="C19" s="313" t="s">
        <v>47</v>
      </c>
      <c r="D19" s="171" t="s">
        <v>48</v>
      </c>
      <c r="E19" s="250" t="s">
        <v>443</v>
      </c>
      <c r="F19" s="172" t="s">
        <v>621</v>
      </c>
      <c r="G19" s="173" t="s">
        <v>622</v>
      </c>
      <c r="H19" s="173" t="s">
        <v>623</v>
      </c>
      <c r="I19" s="255" t="s">
        <v>51</v>
      </c>
      <c r="J19" s="244" t="str">
        <f t="shared" si="0"/>
        <v>impacto</v>
      </c>
      <c r="K19" s="174" t="s">
        <v>131</v>
      </c>
      <c r="L19" s="176" t="str">
        <f t="shared" si="1"/>
        <v>3</v>
      </c>
      <c r="M19" s="175" t="s">
        <v>83</v>
      </c>
      <c r="N19" s="176" t="str">
        <f t="shared" si="2"/>
        <v>3</v>
      </c>
      <c r="O19" s="177">
        <f t="shared" si="3"/>
        <v>9</v>
      </c>
      <c r="P19" s="178" t="str">
        <f t="shared" si="4"/>
        <v>RIESGO ALTO</v>
      </c>
      <c r="Q19" s="442" t="s">
        <v>624</v>
      </c>
      <c r="R19" s="443"/>
      <c r="S19" s="175" t="s">
        <v>56</v>
      </c>
      <c r="T19" s="179">
        <f t="shared" si="5"/>
        <v>0</v>
      </c>
      <c r="U19" s="175" t="s">
        <v>56</v>
      </c>
      <c r="V19" s="179">
        <f t="shared" si="6"/>
        <v>0</v>
      </c>
      <c r="W19" s="175" t="s">
        <v>56</v>
      </c>
      <c r="X19" s="180">
        <f t="shared" si="17"/>
        <v>0</v>
      </c>
      <c r="Y19" s="175" t="s">
        <v>56</v>
      </c>
      <c r="Z19" s="179">
        <f t="shared" si="7"/>
        <v>0</v>
      </c>
      <c r="AA19" s="175" t="s">
        <v>56</v>
      </c>
      <c r="AB19" s="180">
        <f t="shared" si="8"/>
        <v>0</v>
      </c>
      <c r="AC19" s="175" t="s">
        <v>56</v>
      </c>
      <c r="AD19" s="179">
        <f t="shared" si="9"/>
        <v>0</v>
      </c>
      <c r="AE19" s="181">
        <f t="shared" si="10"/>
        <v>0</v>
      </c>
      <c r="AF19" s="325" t="str">
        <f t="shared" si="11"/>
        <v>0</v>
      </c>
      <c r="AG19" s="174" t="s">
        <v>131</v>
      </c>
      <c r="AH19" s="176" t="str">
        <f t="shared" si="12"/>
        <v>3</v>
      </c>
      <c r="AI19" s="175" t="s">
        <v>83</v>
      </c>
      <c r="AJ19" s="176" t="str">
        <f t="shared" si="13"/>
        <v>3</v>
      </c>
      <c r="AK19" s="177">
        <f t="shared" si="14"/>
        <v>9</v>
      </c>
      <c r="AL19" s="177" t="str">
        <f t="shared" si="15"/>
        <v>RIESGO ALTO</v>
      </c>
      <c r="AM19" s="178" t="str">
        <f t="shared" si="16"/>
        <v>EVITAR EL RIESGO</v>
      </c>
      <c r="AN19" s="326" t="s">
        <v>625</v>
      </c>
      <c r="AO19" s="183" t="s">
        <v>626</v>
      </c>
      <c r="AP19" s="327">
        <v>42735</v>
      </c>
      <c r="AQ19" s="317" t="s">
        <v>627</v>
      </c>
    </row>
    <row r="20" spans="2:43" s="311" customFormat="1" ht="108">
      <c r="B20" s="312">
        <v>4</v>
      </c>
      <c r="C20" s="313" t="s">
        <v>47</v>
      </c>
      <c r="D20" s="171" t="s">
        <v>118</v>
      </c>
      <c r="E20" s="250" t="s">
        <v>198</v>
      </c>
      <c r="F20" s="172" t="s">
        <v>628</v>
      </c>
      <c r="G20" s="173" t="s">
        <v>629</v>
      </c>
      <c r="H20" s="173" t="s">
        <v>630</v>
      </c>
      <c r="I20" s="255" t="s">
        <v>81</v>
      </c>
      <c r="J20" s="244" t="str">
        <f t="shared" si="0"/>
        <v>impactoco</v>
      </c>
      <c r="K20" s="174" t="s">
        <v>73</v>
      </c>
      <c r="L20" s="176" t="str">
        <f t="shared" si="1"/>
        <v>2</v>
      </c>
      <c r="M20" s="175" t="s">
        <v>83</v>
      </c>
      <c r="N20" s="176" t="str">
        <f t="shared" si="2"/>
        <v>3</v>
      </c>
      <c r="O20" s="177">
        <f t="shared" si="3"/>
        <v>6</v>
      </c>
      <c r="P20" s="178" t="str">
        <f t="shared" si="4"/>
        <v>RIESGO MODERADO</v>
      </c>
      <c r="Q20" s="442" t="s">
        <v>631</v>
      </c>
      <c r="R20" s="443"/>
      <c r="S20" s="175" t="s">
        <v>55</v>
      </c>
      <c r="T20" s="179">
        <f t="shared" si="5"/>
        <v>15</v>
      </c>
      <c r="U20" s="175" t="s">
        <v>55</v>
      </c>
      <c r="V20" s="179">
        <f t="shared" si="6"/>
        <v>5</v>
      </c>
      <c r="W20" s="175" t="s">
        <v>56</v>
      </c>
      <c r="X20" s="180">
        <f t="shared" si="17"/>
        <v>0</v>
      </c>
      <c r="Y20" s="175" t="s">
        <v>55</v>
      </c>
      <c r="Z20" s="179">
        <f t="shared" si="7"/>
        <v>15</v>
      </c>
      <c r="AA20" s="175" t="s">
        <v>55</v>
      </c>
      <c r="AB20" s="180">
        <f t="shared" si="8"/>
        <v>10</v>
      </c>
      <c r="AC20" s="175" t="s">
        <v>55</v>
      </c>
      <c r="AD20" s="179">
        <f t="shared" si="9"/>
        <v>30</v>
      </c>
      <c r="AE20" s="181">
        <f t="shared" si="10"/>
        <v>75</v>
      </c>
      <c r="AF20" s="325" t="str">
        <f t="shared" si="11"/>
        <v>1</v>
      </c>
      <c r="AG20" s="174" t="s">
        <v>74</v>
      </c>
      <c r="AH20" s="176" t="str">
        <f t="shared" si="12"/>
        <v>1</v>
      </c>
      <c r="AI20" s="175" t="s">
        <v>83</v>
      </c>
      <c r="AJ20" s="176" t="str">
        <f t="shared" si="13"/>
        <v>3</v>
      </c>
      <c r="AK20" s="177">
        <f t="shared" si="14"/>
        <v>3</v>
      </c>
      <c r="AL20" s="177" t="str">
        <f t="shared" si="15"/>
        <v>RIESGO BAJO</v>
      </c>
      <c r="AM20" s="178" t="str">
        <f t="shared" si="16"/>
        <v>ASUMIR</v>
      </c>
      <c r="AN20" s="326" t="s">
        <v>632</v>
      </c>
      <c r="AO20" s="183" t="s">
        <v>633</v>
      </c>
      <c r="AP20" s="327">
        <v>42735</v>
      </c>
      <c r="AQ20" s="317" t="s">
        <v>627</v>
      </c>
    </row>
    <row r="21" spans="2:43" s="311" customFormat="1" ht="216">
      <c r="B21" s="312">
        <v>5</v>
      </c>
      <c r="C21" s="313" t="s">
        <v>47</v>
      </c>
      <c r="D21" s="171" t="s">
        <v>118</v>
      </c>
      <c r="E21" s="250" t="s">
        <v>198</v>
      </c>
      <c r="F21" s="172" t="s">
        <v>634</v>
      </c>
      <c r="G21" s="173" t="s">
        <v>635</v>
      </c>
      <c r="H21" s="173" t="s">
        <v>630</v>
      </c>
      <c r="I21" s="255" t="s">
        <v>81</v>
      </c>
      <c r="J21" s="244" t="str">
        <f t="shared" si="0"/>
        <v>impactoco</v>
      </c>
      <c r="K21" s="174" t="s">
        <v>131</v>
      </c>
      <c r="L21" s="176" t="str">
        <f t="shared" si="1"/>
        <v>3</v>
      </c>
      <c r="M21" s="175" t="s">
        <v>53</v>
      </c>
      <c r="N21" s="176" t="str">
        <f t="shared" si="2"/>
        <v>4</v>
      </c>
      <c r="O21" s="177">
        <f t="shared" si="3"/>
        <v>12</v>
      </c>
      <c r="P21" s="178" t="str">
        <f t="shared" si="4"/>
        <v>RIESGO ALTO</v>
      </c>
      <c r="Q21" s="442" t="s">
        <v>636</v>
      </c>
      <c r="R21" s="443"/>
      <c r="S21" s="175" t="s">
        <v>55</v>
      </c>
      <c r="T21" s="179">
        <f t="shared" si="5"/>
        <v>15</v>
      </c>
      <c r="U21" s="175" t="s">
        <v>55</v>
      </c>
      <c r="V21" s="179">
        <f t="shared" si="6"/>
        <v>5</v>
      </c>
      <c r="W21" s="175" t="s">
        <v>55</v>
      </c>
      <c r="X21" s="180">
        <f t="shared" si="17"/>
        <v>25</v>
      </c>
      <c r="Y21" s="175" t="s">
        <v>55</v>
      </c>
      <c r="Z21" s="179">
        <f t="shared" si="7"/>
        <v>15</v>
      </c>
      <c r="AA21" s="175" t="s">
        <v>55</v>
      </c>
      <c r="AB21" s="180">
        <f t="shared" si="8"/>
        <v>10</v>
      </c>
      <c r="AC21" s="175" t="s">
        <v>55</v>
      </c>
      <c r="AD21" s="179">
        <f t="shared" si="9"/>
        <v>30</v>
      </c>
      <c r="AE21" s="181">
        <f t="shared" si="10"/>
        <v>100</v>
      </c>
      <c r="AF21" s="325" t="str">
        <f t="shared" si="11"/>
        <v>2</v>
      </c>
      <c r="AG21" s="174" t="s">
        <v>74</v>
      </c>
      <c r="AH21" s="176" t="str">
        <f t="shared" si="12"/>
        <v>1</v>
      </c>
      <c r="AI21" s="175" t="s">
        <v>83</v>
      </c>
      <c r="AJ21" s="176" t="str">
        <f t="shared" si="13"/>
        <v>3</v>
      </c>
      <c r="AK21" s="177">
        <f t="shared" si="14"/>
        <v>3</v>
      </c>
      <c r="AL21" s="177" t="str">
        <f t="shared" si="15"/>
        <v>RIESGO BAJO</v>
      </c>
      <c r="AM21" s="178" t="str">
        <f t="shared" si="16"/>
        <v>ASUMIR</v>
      </c>
      <c r="AN21" s="326" t="s">
        <v>637</v>
      </c>
      <c r="AO21" s="183" t="s">
        <v>638</v>
      </c>
      <c r="AP21" s="327">
        <v>42460</v>
      </c>
      <c r="AQ21" s="354" t="s">
        <v>639</v>
      </c>
    </row>
    <row r="22" spans="2:43" s="311" customFormat="1" ht="126">
      <c r="B22" s="312">
        <v>6</v>
      </c>
      <c r="C22" s="313" t="s">
        <v>100</v>
      </c>
      <c r="D22" s="171" t="s">
        <v>108</v>
      </c>
      <c r="E22" s="250" t="s">
        <v>177</v>
      </c>
      <c r="F22" s="172" t="s">
        <v>640</v>
      </c>
      <c r="G22" s="173" t="s">
        <v>635</v>
      </c>
      <c r="H22" s="173" t="s">
        <v>641</v>
      </c>
      <c r="I22" s="255" t="s">
        <v>51</v>
      </c>
      <c r="J22" s="244" t="str">
        <f t="shared" si="0"/>
        <v>impacto</v>
      </c>
      <c r="K22" s="174" t="s">
        <v>65</v>
      </c>
      <c r="L22" s="176" t="str">
        <f t="shared" si="1"/>
        <v>4</v>
      </c>
      <c r="M22" s="175" t="s">
        <v>53</v>
      </c>
      <c r="N22" s="176" t="str">
        <f t="shared" si="2"/>
        <v>4</v>
      </c>
      <c r="O22" s="177">
        <f t="shared" si="3"/>
        <v>16</v>
      </c>
      <c r="P22" s="178" t="str">
        <f t="shared" si="4"/>
        <v>RIESGO EXTREMO</v>
      </c>
      <c r="Q22" s="442" t="s">
        <v>642</v>
      </c>
      <c r="R22" s="443"/>
      <c r="S22" s="175" t="s">
        <v>55</v>
      </c>
      <c r="T22" s="179">
        <f t="shared" si="5"/>
        <v>15</v>
      </c>
      <c r="U22" s="175" t="s">
        <v>55</v>
      </c>
      <c r="V22" s="179">
        <f t="shared" si="6"/>
        <v>5</v>
      </c>
      <c r="W22" s="175" t="s">
        <v>55</v>
      </c>
      <c r="X22" s="180">
        <f t="shared" si="17"/>
        <v>25</v>
      </c>
      <c r="Y22" s="175" t="s">
        <v>55</v>
      </c>
      <c r="Z22" s="179">
        <f t="shared" si="7"/>
        <v>15</v>
      </c>
      <c r="AA22" s="175" t="s">
        <v>55</v>
      </c>
      <c r="AB22" s="180">
        <f t="shared" si="8"/>
        <v>10</v>
      </c>
      <c r="AC22" s="175" t="s">
        <v>55</v>
      </c>
      <c r="AD22" s="179">
        <f t="shared" si="9"/>
        <v>30</v>
      </c>
      <c r="AE22" s="181">
        <f t="shared" si="10"/>
        <v>100</v>
      </c>
      <c r="AF22" s="325" t="str">
        <f t="shared" si="11"/>
        <v>2</v>
      </c>
      <c r="AG22" s="174" t="s">
        <v>74</v>
      </c>
      <c r="AH22" s="176" t="str">
        <f t="shared" si="12"/>
        <v>1</v>
      </c>
      <c r="AI22" s="175" t="s">
        <v>53</v>
      </c>
      <c r="AJ22" s="176" t="str">
        <f t="shared" si="13"/>
        <v>4</v>
      </c>
      <c r="AK22" s="177">
        <f t="shared" si="14"/>
        <v>4</v>
      </c>
      <c r="AL22" s="177" t="str">
        <f t="shared" si="15"/>
        <v>RIESGO MODERADO</v>
      </c>
      <c r="AM22" s="178" t="str">
        <f t="shared" si="16"/>
        <v>REDUCIR EL RIESGO</v>
      </c>
      <c r="AN22" s="326" t="s">
        <v>643</v>
      </c>
      <c r="AO22" s="183" t="s">
        <v>644</v>
      </c>
      <c r="AP22" s="327">
        <v>42735</v>
      </c>
      <c r="AQ22" s="354" t="s">
        <v>645</v>
      </c>
    </row>
    <row r="23" spans="2:43" s="311" customFormat="1" ht="126">
      <c r="B23" s="312">
        <v>7</v>
      </c>
      <c r="C23" s="313" t="s">
        <v>47</v>
      </c>
      <c r="D23" s="171" t="s">
        <v>114</v>
      </c>
      <c r="E23" s="250" t="s">
        <v>646</v>
      </c>
      <c r="F23" s="172" t="s">
        <v>647</v>
      </c>
      <c r="G23" s="173" t="s">
        <v>648</v>
      </c>
      <c r="H23" s="173" t="s">
        <v>641</v>
      </c>
      <c r="I23" s="255" t="s">
        <v>51</v>
      </c>
      <c r="J23" s="244" t="str">
        <f t="shared" si="0"/>
        <v>impacto</v>
      </c>
      <c r="K23" s="174" t="s">
        <v>131</v>
      </c>
      <c r="L23" s="176" t="str">
        <f t="shared" si="1"/>
        <v>3</v>
      </c>
      <c r="M23" s="175" t="s">
        <v>53</v>
      </c>
      <c r="N23" s="176" t="str">
        <f t="shared" si="2"/>
        <v>4</v>
      </c>
      <c r="O23" s="177">
        <f t="shared" si="3"/>
        <v>12</v>
      </c>
      <c r="P23" s="178" t="str">
        <f t="shared" si="4"/>
        <v>RIESGO ALTO</v>
      </c>
      <c r="Q23" s="442" t="s">
        <v>649</v>
      </c>
      <c r="R23" s="443"/>
      <c r="S23" s="175" t="s">
        <v>56</v>
      </c>
      <c r="T23" s="179">
        <f t="shared" si="5"/>
        <v>0</v>
      </c>
      <c r="U23" s="175" t="s">
        <v>56</v>
      </c>
      <c r="V23" s="179">
        <f t="shared" si="6"/>
        <v>0</v>
      </c>
      <c r="W23" s="175" t="s">
        <v>56</v>
      </c>
      <c r="X23" s="180">
        <f t="shared" si="17"/>
        <v>0</v>
      </c>
      <c r="Y23" s="175" t="s">
        <v>56</v>
      </c>
      <c r="Z23" s="179">
        <f t="shared" si="7"/>
        <v>0</v>
      </c>
      <c r="AA23" s="175" t="s">
        <v>56</v>
      </c>
      <c r="AB23" s="180">
        <f t="shared" si="8"/>
        <v>0</v>
      </c>
      <c r="AC23" s="175" t="s">
        <v>56</v>
      </c>
      <c r="AD23" s="179">
        <f t="shared" si="9"/>
        <v>0</v>
      </c>
      <c r="AE23" s="181">
        <f t="shared" si="10"/>
        <v>0</v>
      </c>
      <c r="AF23" s="325" t="str">
        <f t="shared" si="11"/>
        <v>0</v>
      </c>
      <c r="AG23" s="174" t="s">
        <v>131</v>
      </c>
      <c r="AH23" s="176" t="str">
        <f t="shared" si="12"/>
        <v>3</v>
      </c>
      <c r="AI23" s="175" t="s">
        <v>53</v>
      </c>
      <c r="AJ23" s="176" t="str">
        <f t="shared" si="13"/>
        <v>4</v>
      </c>
      <c r="AK23" s="177">
        <f t="shared" si="14"/>
        <v>12</v>
      </c>
      <c r="AL23" s="177" t="str">
        <f t="shared" si="15"/>
        <v>RIESGO ALTO</v>
      </c>
      <c r="AM23" s="178" t="str">
        <f t="shared" si="16"/>
        <v>EVITAR EL RIESGO</v>
      </c>
      <c r="AN23" s="326" t="s">
        <v>650</v>
      </c>
      <c r="AO23" s="183" t="s">
        <v>651</v>
      </c>
      <c r="AP23" s="327">
        <v>43100</v>
      </c>
      <c r="AQ23" s="354" t="s">
        <v>652</v>
      </c>
    </row>
    <row r="24" spans="2:43" s="311" customFormat="1" ht="108">
      <c r="B24" s="312">
        <v>8</v>
      </c>
      <c r="C24" s="313" t="s">
        <v>47</v>
      </c>
      <c r="D24" s="171" t="s">
        <v>60</v>
      </c>
      <c r="E24" s="250" t="s">
        <v>61</v>
      </c>
      <c r="F24" s="172" t="s">
        <v>653</v>
      </c>
      <c r="G24" s="173" t="s">
        <v>654</v>
      </c>
      <c r="H24" s="173" t="s">
        <v>655</v>
      </c>
      <c r="I24" s="255" t="s">
        <v>64</v>
      </c>
      <c r="J24" s="244" t="str">
        <f t="shared" si="0"/>
        <v>impacto</v>
      </c>
      <c r="K24" s="174" t="s">
        <v>131</v>
      </c>
      <c r="L24" s="176" t="str">
        <f t="shared" si="1"/>
        <v>3</v>
      </c>
      <c r="M24" s="175" t="s">
        <v>53</v>
      </c>
      <c r="N24" s="176" t="str">
        <f t="shared" si="2"/>
        <v>4</v>
      </c>
      <c r="O24" s="177">
        <f t="shared" si="3"/>
        <v>12</v>
      </c>
      <c r="P24" s="178" t="str">
        <f t="shared" si="4"/>
        <v>RIESGO ALTO</v>
      </c>
      <c r="Q24" s="442" t="s">
        <v>656</v>
      </c>
      <c r="R24" s="443"/>
      <c r="S24" s="175" t="s">
        <v>55</v>
      </c>
      <c r="T24" s="179">
        <f t="shared" si="5"/>
        <v>15</v>
      </c>
      <c r="U24" s="175" t="s">
        <v>55</v>
      </c>
      <c r="V24" s="179">
        <f t="shared" si="6"/>
        <v>5</v>
      </c>
      <c r="W24" s="175" t="s">
        <v>55</v>
      </c>
      <c r="X24" s="180">
        <f t="shared" si="17"/>
        <v>25</v>
      </c>
      <c r="Y24" s="175" t="s">
        <v>55</v>
      </c>
      <c r="Z24" s="179">
        <f t="shared" si="7"/>
        <v>15</v>
      </c>
      <c r="AA24" s="175" t="s">
        <v>55</v>
      </c>
      <c r="AB24" s="180">
        <f t="shared" si="8"/>
        <v>10</v>
      </c>
      <c r="AC24" s="175" t="s">
        <v>55</v>
      </c>
      <c r="AD24" s="179">
        <f t="shared" si="9"/>
        <v>30</v>
      </c>
      <c r="AE24" s="181">
        <f t="shared" si="10"/>
        <v>100</v>
      </c>
      <c r="AF24" s="325" t="str">
        <f t="shared" si="11"/>
        <v>2</v>
      </c>
      <c r="AG24" s="174" t="s">
        <v>74</v>
      </c>
      <c r="AH24" s="176" t="str">
        <f t="shared" si="12"/>
        <v>1</v>
      </c>
      <c r="AI24" s="175" t="s">
        <v>53</v>
      </c>
      <c r="AJ24" s="176" t="str">
        <f t="shared" si="13"/>
        <v>4</v>
      </c>
      <c r="AK24" s="177">
        <f t="shared" si="14"/>
        <v>4</v>
      </c>
      <c r="AL24" s="177" t="str">
        <f t="shared" si="15"/>
        <v>RIESGO MODERADO</v>
      </c>
      <c r="AM24" s="178" t="str">
        <f t="shared" si="16"/>
        <v>REDUCIR EL RIESGO</v>
      </c>
      <c r="AN24" s="326" t="s">
        <v>657</v>
      </c>
      <c r="AO24" s="183" t="s">
        <v>651</v>
      </c>
      <c r="AP24" s="327">
        <v>42551</v>
      </c>
      <c r="AQ24" s="354" t="s">
        <v>658</v>
      </c>
    </row>
    <row r="25" spans="2:43" s="19" customFormat="1" ht="36.75" customHeight="1">
      <c r="B25" s="41">
        <v>9</v>
      </c>
      <c r="C25" s="42"/>
      <c r="D25" s="43"/>
      <c r="E25" s="44"/>
      <c r="F25" s="45"/>
      <c r="G25" s="62"/>
      <c r="H25" s="62"/>
      <c r="I25" s="46"/>
      <c r="J25" s="47" t="str">
        <f t="shared" si="0"/>
        <v>impacto</v>
      </c>
      <c r="K25" s="48"/>
      <c r="L25" s="49" t="str">
        <f t="shared" si="1"/>
        <v/>
      </c>
      <c r="M25" s="50"/>
      <c r="N25" s="49" t="str">
        <f t="shared" si="2"/>
        <v/>
      </c>
      <c r="O25" s="51"/>
      <c r="P25" s="52"/>
      <c r="Q25" s="537"/>
      <c r="R25" s="538"/>
      <c r="S25" s="50"/>
      <c r="T25" s="53">
        <f t="shared" si="5"/>
        <v>0</v>
      </c>
      <c r="U25" s="50"/>
      <c r="V25" s="53">
        <f t="shared" si="6"/>
        <v>0</v>
      </c>
      <c r="W25" s="50"/>
      <c r="X25" s="54">
        <f t="shared" si="17"/>
        <v>0</v>
      </c>
      <c r="Y25" s="50"/>
      <c r="Z25" s="53">
        <f t="shared" si="7"/>
        <v>0</v>
      </c>
      <c r="AA25" s="50"/>
      <c r="AB25" s="54">
        <f t="shared" si="8"/>
        <v>0</v>
      </c>
      <c r="AC25" s="50"/>
      <c r="AD25" s="53">
        <f t="shared" si="9"/>
        <v>0</v>
      </c>
      <c r="AE25" s="55">
        <f t="shared" si="10"/>
        <v>0</v>
      </c>
      <c r="AF25" s="300" t="str">
        <f t="shared" si="11"/>
        <v>0</v>
      </c>
      <c r="AG25" s="48"/>
      <c r="AH25" s="49" t="str">
        <f t="shared" si="12"/>
        <v/>
      </c>
      <c r="AI25" s="50"/>
      <c r="AJ25" s="49" t="str">
        <f t="shared" si="13"/>
        <v/>
      </c>
      <c r="AK25" s="51"/>
      <c r="AL25" s="51"/>
      <c r="AM25" s="52" t="str">
        <f t="shared" si="16"/>
        <v/>
      </c>
      <c r="AN25" s="304"/>
      <c r="AO25" s="51"/>
      <c r="AP25" s="64"/>
      <c r="AQ25" s="69"/>
    </row>
    <row r="26" spans="2:43" s="19" customFormat="1" ht="36.75" customHeight="1">
      <c r="B26" s="41">
        <v>10</v>
      </c>
      <c r="C26" s="42"/>
      <c r="D26" s="43"/>
      <c r="E26" s="44"/>
      <c r="F26" s="45"/>
      <c r="G26" s="62"/>
      <c r="H26" s="62"/>
      <c r="I26" s="46"/>
      <c r="J26" s="47" t="str">
        <f t="shared" si="0"/>
        <v>impacto</v>
      </c>
      <c r="K26" s="48"/>
      <c r="L26" s="49" t="str">
        <f t="shared" si="1"/>
        <v/>
      </c>
      <c r="M26" s="50"/>
      <c r="N26" s="49" t="str">
        <f t="shared" si="2"/>
        <v/>
      </c>
      <c r="O26" s="51"/>
      <c r="P26" s="52"/>
      <c r="Q26" s="537"/>
      <c r="R26" s="538"/>
      <c r="S26" s="50"/>
      <c r="T26" s="53">
        <f t="shared" si="5"/>
        <v>0</v>
      </c>
      <c r="U26" s="50"/>
      <c r="V26" s="53">
        <f t="shared" si="6"/>
        <v>0</v>
      </c>
      <c r="W26" s="50"/>
      <c r="X26" s="54">
        <f t="shared" si="17"/>
        <v>0</v>
      </c>
      <c r="Y26" s="50"/>
      <c r="Z26" s="53">
        <f t="shared" si="7"/>
        <v>0</v>
      </c>
      <c r="AA26" s="50"/>
      <c r="AB26" s="54">
        <f t="shared" si="8"/>
        <v>0</v>
      </c>
      <c r="AC26" s="50"/>
      <c r="AD26" s="53">
        <f t="shared" si="9"/>
        <v>0</v>
      </c>
      <c r="AE26" s="55">
        <f t="shared" si="10"/>
        <v>0</v>
      </c>
      <c r="AF26" s="300" t="str">
        <f t="shared" si="11"/>
        <v>0</v>
      </c>
      <c r="AG26" s="48"/>
      <c r="AH26" s="49" t="str">
        <f t="shared" si="12"/>
        <v/>
      </c>
      <c r="AI26" s="50"/>
      <c r="AJ26" s="49" t="str">
        <f t="shared" si="13"/>
        <v/>
      </c>
      <c r="AK26" s="51"/>
      <c r="AL26" s="51"/>
      <c r="AM26" s="52" t="str">
        <f t="shared" si="16"/>
        <v/>
      </c>
      <c r="AN26" s="304"/>
      <c r="AO26" s="51"/>
      <c r="AP26" s="64"/>
      <c r="AQ26" s="69"/>
    </row>
    <row r="27" spans="2:43" s="19" customFormat="1" ht="36.75" customHeight="1">
      <c r="B27" s="41">
        <v>11</v>
      </c>
      <c r="C27" s="42"/>
      <c r="D27" s="43"/>
      <c r="E27" s="44"/>
      <c r="F27" s="45"/>
      <c r="G27" s="62"/>
      <c r="H27" s="62"/>
      <c r="I27" s="46"/>
      <c r="J27" s="47" t="str">
        <f t="shared" si="0"/>
        <v>impacto</v>
      </c>
      <c r="K27" s="48"/>
      <c r="L27" s="49" t="str">
        <f t="shared" si="1"/>
        <v/>
      </c>
      <c r="M27" s="50"/>
      <c r="N27" s="49" t="str">
        <f t="shared" si="2"/>
        <v/>
      </c>
      <c r="O27" s="51" t="str">
        <f>IF(L27="","",L27*N27)</f>
        <v/>
      </c>
      <c r="P27" s="52" t="str">
        <f>IF(O27="","",IF(O27&gt;=15,"RIESGO EXTREMO",IF(O27&gt;=7,"RIESGO ALTO",IF(O27&gt;=4,"RIESGO MODERADO",IF(O27&gt;=1,"RIESGO BAJO","")))))</f>
        <v/>
      </c>
      <c r="Q27" s="537"/>
      <c r="R27" s="538"/>
      <c r="S27" s="50"/>
      <c r="T27" s="53">
        <f t="shared" si="5"/>
        <v>0</v>
      </c>
      <c r="U27" s="50"/>
      <c r="V27" s="53">
        <f t="shared" si="6"/>
        <v>0</v>
      </c>
      <c r="W27" s="50"/>
      <c r="X27" s="54">
        <f t="shared" si="17"/>
        <v>0</v>
      </c>
      <c r="Y27" s="50"/>
      <c r="Z27" s="53">
        <f t="shared" si="7"/>
        <v>0</v>
      </c>
      <c r="AA27" s="50"/>
      <c r="AB27" s="54">
        <f t="shared" si="8"/>
        <v>0</v>
      </c>
      <c r="AC27" s="50"/>
      <c r="AD27" s="53">
        <f t="shared" si="9"/>
        <v>0</v>
      </c>
      <c r="AE27" s="55">
        <f t="shared" si="10"/>
        <v>0</v>
      </c>
      <c r="AF27" s="300" t="str">
        <f t="shared" si="11"/>
        <v>0</v>
      </c>
      <c r="AG27" s="48"/>
      <c r="AH27" s="49" t="str">
        <f t="shared" si="12"/>
        <v/>
      </c>
      <c r="AI27" s="50"/>
      <c r="AJ27" s="49" t="str">
        <f t="shared" si="13"/>
        <v/>
      </c>
      <c r="AK27" s="51" t="str">
        <f>IF(AH27="","",AH27*AJ27)</f>
        <v/>
      </c>
      <c r="AL27" s="51" t="str">
        <f>IF(AK27="","",IF(AK27&gt;=15,"RIESGO EXTREMO",IF(AK27&gt;=7,"RIESGO ALTO",IF(AK27&gt;=4,"RIESGO MODERADO",IF(AK27&gt;=1,"RIESGO BAJO","")))))</f>
        <v/>
      </c>
      <c r="AM27" s="52" t="str">
        <f t="shared" si="16"/>
        <v/>
      </c>
      <c r="AN27" s="304"/>
      <c r="AO27" s="51"/>
      <c r="AP27" s="64"/>
      <c r="AQ27" s="69"/>
    </row>
    <row r="28" spans="2:43" s="19" customFormat="1" ht="36.75" customHeight="1">
      <c r="B28" s="41">
        <v>12</v>
      </c>
      <c r="C28" s="42"/>
      <c r="D28" s="43"/>
      <c r="E28" s="44"/>
      <c r="F28" s="45"/>
      <c r="G28" s="62"/>
      <c r="H28" s="62"/>
      <c r="I28" s="46"/>
      <c r="J28" s="47" t="str">
        <f t="shared" si="0"/>
        <v>impacto</v>
      </c>
      <c r="K28" s="48"/>
      <c r="L28" s="49" t="str">
        <f t="shared" si="1"/>
        <v/>
      </c>
      <c r="M28" s="50"/>
      <c r="N28" s="49" t="str">
        <f t="shared" si="2"/>
        <v/>
      </c>
      <c r="O28" s="51" t="str">
        <f>IF(L28="","",L28*N28)</f>
        <v/>
      </c>
      <c r="P28" s="52" t="str">
        <f>IF(O28="","",IF(O28&gt;=15,"RIESGO EXTREMO",IF(O28&gt;=7,"RIESGO ALTO",IF(O28&gt;=4,"RIESGO MODERADO",IF(O28&gt;=1,"RIESGO BAJO","")))))</f>
        <v/>
      </c>
      <c r="Q28" s="537"/>
      <c r="R28" s="538"/>
      <c r="S28" s="50"/>
      <c r="T28" s="53">
        <f t="shared" si="5"/>
        <v>0</v>
      </c>
      <c r="U28" s="50"/>
      <c r="V28" s="53">
        <f t="shared" si="6"/>
        <v>0</v>
      </c>
      <c r="W28" s="50"/>
      <c r="X28" s="54">
        <f t="shared" si="17"/>
        <v>0</v>
      </c>
      <c r="Y28" s="50"/>
      <c r="Z28" s="53">
        <f t="shared" si="7"/>
        <v>0</v>
      </c>
      <c r="AA28" s="50"/>
      <c r="AB28" s="54">
        <f t="shared" si="8"/>
        <v>0</v>
      </c>
      <c r="AC28" s="50"/>
      <c r="AD28" s="53">
        <f t="shared" si="9"/>
        <v>0</v>
      </c>
      <c r="AE28" s="55">
        <f t="shared" si="10"/>
        <v>0</v>
      </c>
      <c r="AF28" s="300" t="str">
        <f t="shared" si="11"/>
        <v>0</v>
      </c>
      <c r="AG28" s="48"/>
      <c r="AH28" s="49" t="str">
        <f t="shared" si="12"/>
        <v/>
      </c>
      <c r="AI28" s="50"/>
      <c r="AJ28" s="49" t="str">
        <f t="shared" si="13"/>
        <v/>
      </c>
      <c r="AK28" s="51" t="str">
        <f>IF(AH28="","",AH28*AJ28)</f>
        <v/>
      </c>
      <c r="AL28" s="51" t="str">
        <f>IF(AK28="","",IF(AK28&gt;=15,"RIESGO EXTREMO",IF(AK28&gt;=7,"RIESGO ALTO",IF(AK28&gt;=4,"RIESGO MODERADO",IF(AK28&gt;=1,"RIESGO BAJO","")))))</f>
        <v/>
      </c>
      <c r="AM28" s="52" t="str">
        <f t="shared" si="16"/>
        <v/>
      </c>
      <c r="AN28" s="304"/>
      <c r="AO28" s="51"/>
      <c r="AP28" s="64"/>
      <c r="AQ28" s="69"/>
    </row>
    <row r="29" spans="2:43" s="19" customFormat="1" ht="36.75" customHeight="1">
      <c r="B29" s="41">
        <v>13</v>
      </c>
      <c r="C29" s="42"/>
      <c r="D29" s="43"/>
      <c r="E29" s="44"/>
      <c r="F29" s="45"/>
      <c r="G29" s="62"/>
      <c r="H29" s="62"/>
      <c r="I29" s="46"/>
      <c r="J29" s="47" t="str">
        <f t="shared" si="0"/>
        <v>impacto</v>
      </c>
      <c r="K29" s="48"/>
      <c r="L29" s="49" t="str">
        <f t="shared" si="1"/>
        <v/>
      </c>
      <c r="M29" s="50"/>
      <c r="N29" s="49" t="str">
        <f t="shared" si="2"/>
        <v/>
      </c>
      <c r="O29" s="51"/>
      <c r="P29" s="52"/>
      <c r="Q29" s="537"/>
      <c r="R29" s="538"/>
      <c r="S29" s="50"/>
      <c r="T29" s="53">
        <f t="shared" si="5"/>
        <v>0</v>
      </c>
      <c r="U29" s="50"/>
      <c r="V29" s="53">
        <f t="shared" si="6"/>
        <v>0</v>
      </c>
      <c r="W29" s="50"/>
      <c r="X29" s="54">
        <f t="shared" si="17"/>
        <v>0</v>
      </c>
      <c r="Y29" s="50"/>
      <c r="Z29" s="53">
        <f t="shared" si="7"/>
        <v>0</v>
      </c>
      <c r="AA29" s="50"/>
      <c r="AB29" s="54">
        <f t="shared" si="8"/>
        <v>0</v>
      </c>
      <c r="AC29" s="50"/>
      <c r="AD29" s="53">
        <f t="shared" si="9"/>
        <v>0</v>
      </c>
      <c r="AE29" s="55">
        <f t="shared" si="10"/>
        <v>0</v>
      </c>
      <c r="AF29" s="300" t="str">
        <f t="shared" si="11"/>
        <v>0</v>
      </c>
      <c r="AG29" s="48"/>
      <c r="AH29" s="49" t="str">
        <f t="shared" si="12"/>
        <v/>
      </c>
      <c r="AI29" s="50"/>
      <c r="AJ29" s="49" t="str">
        <f t="shared" si="13"/>
        <v/>
      </c>
      <c r="AK29" s="51"/>
      <c r="AL29" s="51"/>
      <c r="AM29" s="52" t="str">
        <f t="shared" si="16"/>
        <v/>
      </c>
      <c r="AN29" s="304"/>
      <c r="AO29" s="51"/>
      <c r="AP29" s="64"/>
      <c r="AQ29" s="69"/>
    </row>
    <row r="30" spans="2:43" s="19" customFormat="1" ht="36.75" customHeight="1">
      <c r="B30" s="41">
        <v>14</v>
      </c>
      <c r="C30" s="42"/>
      <c r="D30" s="43"/>
      <c r="E30" s="44"/>
      <c r="F30" s="45"/>
      <c r="G30" s="62"/>
      <c r="H30" s="62"/>
      <c r="I30" s="46"/>
      <c r="J30" s="47" t="str">
        <f t="shared" si="0"/>
        <v>impacto</v>
      </c>
      <c r="K30" s="48"/>
      <c r="L30" s="49" t="str">
        <f t="shared" si="1"/>
        <v/>
      </c>
      <c r="M30" s="50"/>
      <c r="N30" s="49" t="str">
        <f t="shared" si="2"/>
        <v/>
      </c>
      <c r="O30" s="51"/>
      <c r="P30" s="52"/>
      <c r="Q30" s="537"/>
      <c r="R30" s="538"/>
      <c r="S30" s="50"/>
      <c r="T30" s="53">
        <f t="shared" si="5"/>
        <v>0</v>
      </c>
      <c r="U30" s="50"/>
      <c r="V30" s="53">
        <f t="shared" si="6"/>
        <v>0</v>
      </c>
      <c r="W30" s="50"/>
      <c r="X30" s="54">
        <f t="shared" si="17"/>
        <v>0</v>
      </c>
      <c r="Y30" s="50"/>
      <c r="Z30" s="53">
        <f t="shared" si="7"/>
        <v>0</v>
      </c>
      <c r="AA30" s="50"/>
      <c r="AB30" s="54">
        <f t="shared" si="8"/>
        <v>0</v>
      </c>
      <c r="AC30" s="50"/>
      <c r="AD30" s="53">
        <f t="shared" si="9"/>
        <v>0</v>
      </c>
      <c r="AE30" s="55">
        <f t="shared" si="10"/>
        <v>0</v>
      </c>
      <c r="AF30" s="300" t="str">
        <f t="shared" si="11"/>
        <v>0</v>
      </c>
      <c r="AG30" s="48"/>
      <c r="AH30" s="49" t="str">
        <f t="shared" si="12"/>
        <v/>
      </c>
      <c r="AI30" s="50"/>
      <c r="AJ30" s="49" t="str">
        <f t="shared" si="13"/>
        <v/>
      </c>
      <c r="AK30" s="51"/>
      <c r="AL30" s="51"/>
      <c r="AM30" s="52" t="str">
        <f t="shared" si="16"/>
        <v/>
      </c>
      <c r="AN30" s="304"/>
      <c r="AO30" s="51"/>
      <c r="AP30" s="64"/>
      <c r="AQ30" s="69"/>
    </row>
    <row r="31" spans="2:43" s="19" customFormat="1" ht="36.75" customHeight="1">
      <c r="B31" s="41">
        <v>15</v>
      </c>
      <c r="C31" s="42"/>
      <c r="D31" s="43"/>
      <c r="E31" s="44"/>
      <c r="F31" s="45"/>
      <c r="G31" s="62"/>
      <c r="H31" s="62"/>
      <c r="I31" s="46"/>
      <c r="J31" s="47" t="str">
        <f t="shared" si="0"/>
        <v>impacto</v>
      </c>
      <c r="K31" s="48"/>
      <c r="L31" s="49" t="str">
        <f t="shared" si="1"/>
        <v/>
      </c>
      <c r="M31" s="50"/>
      <c r="N31" s="49" t="str">
        <f t="shared" si="2"/>
        <v/>
      </c>
      <c r="O31" s="51" t="str">
        <f t="shared" si="3"/>
        <v/>
      </c>
      <c r="P31" s="52" t="str">
        <f t="shared" si="4"/>
        <v/>
      </c>
      <c r="Q31" s="537"/>
      <c r="R31" s="538"/>
      <c r="S31" s="50"/>
      <c r="T31" s="53">
        <f t="shared" si="5"/>
        <v>0</v>
      </c>
      <c r="U31" s="50"/>
      <c r="V31" s="53">
        <f t="shared" si="6"/>
        <v>0</v>
      </c>
      <c r="W31" s="50"/>
      <c r="X31" s="54">
        <f t="shared" si="17"/>
        <v>0</v>
      </c>
      <c r="Y31" s="50"/>
      <c r="Z31" s="53">
        <f t="shared" si="7"/>
        <v>0</v>
      </c>
      <c r="AA31" s="50"/>
      <c r="AB31" s="54">
        <f t="shared" si="8"/>
        <v>0</v>
      </c>
      <c r="AC31" s="50"/>
      <c r="AD31" s="53">
        <f t="shared" si="9"/>
        <v>0</v>
      </c>
      <c r="AE31" s="55">
        <f t="shared" si="10"/>
        <v>0</v>
      </c>
      <c r="AF31" s="300" t="str">
        <f t="shared" si="11"/>
        <v>0</v>
      </c>
      <c r="AG31" s="48"/>
      <c r="AH31" s="49" t="str">
        <f t="shared" si="12"/>
        <v/>
      </c>
      <c r="AI31" s="50"/>
      <c r="AJ31" s="49" t="str">
        <f t="shared" si="13"/>
        <v/>
      </c>
      <c r="AK31" s="51" t="str">
        <f t="shared" si="14"/>
        <v/>
      </c>
      <c r="AL31" s="51" t="str">
        <f t="shared" si="15"/>
        <v/>
      </c>
      <c r="AM31" s="52" t="str">
        <f t="shared" si="16"/>
        <v/>
      </c>
      <c r="AN31" s="304"/>
      <c r="AO31" s="51"/>
      <c r="AP31" s="64"/>
      <c r="AQ31" s="69"/>
    </row>
    <row r="32" spans="2:43" s="19" customFormat="1" ht="36.75" customHeight="1">
      <c r="B32" s="41">
        <v>16</v>
      </c>
      <c r="C32" s="42"/>
      <c r="D32" s="43"/>
      <c r="E32" s="44"/>
      <c r="F32" s="45"/>
      <c r="G32" s="62"/>
      <c r="H32" s="62"/>
      <c r="I32" s="46"/>
      <c r="J32" s="47" t="str">
        <f t="shared" si="0"/>
        <v>impacto</v>
      </c>
      <c r="K32" s="48"/>
      <c r="L32" s="49" t="str">
        <f t="shared" si="1"/>
        <v/>
      </c>
      <c r="M32" s="50"/>
      <c r="N32" s="49" t="str">
        <f t="shared" si="2"/>
        <v/>
      </c>
      <c r="O32" s="51" t="str">
        <f t="shared" si="3"/>
        <v/>
      </c>
      <c r="P32" s="52" t="str">
        <f t="shared" si="4"/>
        <v/>
      </c>
      <c r="Q32" s="537"/>
      <c r="R32" s="538"/>
      <c r="S32" s="50"/>
      <c r="T32" s="53">
        <f t="shared" si="5"/>
        <v>0</v>
      </c>
      <c r="U32" s="50"/>
      <c r="V32" s="53">
        <f t="shared" si="6"/>
        <v>0</v>
      </c>
      <c r="W32" s="50"/>
      <c r="X32" s="54">
        <f t="shared" si="17"/>
        <v>0</v>
      </c>
      <c r="Y32" s="50"/>
      <c r="Z32" s="53">
        <f t="shared" si="7"/>
        <v>0</v>
      </c>
      <c r="AA32" s="50"/>
      <c r="AB32" s="54">
        <f t="shared" si="8"/>
        <v>0</v>
      </c>
      <c r="AC32" s="50"/>
      <c r="AD32" s="53">
        <f t="shared" si="9"/>
        <v>0</v>
      </c>
      <c r="AE32" s="55">
        <f t="shared" si="10"/>
        <v>0</v>
      </c>
      <c r="AF32" s="300" t="str">
        <f t="shared" si="11"/>
        <v>0</v>
      </c>
      <c r="AG32" s="48"/>
      <c r="AH32" s="49" t="str">
        <f t="shared" si="12"/>
        <v/>
      </c>
      <c r="AI32" s="50"/>
      <c r="AJ32" s="49" t="str">
        <f t="shared" si="13"/>
        <v/>
      </c>
      <c r="AK32" s="51" t="str">
        <f t="shared" si="14"/>
        <v/>
      </c>
      <c r="AL32" s="51" t="str">
        <f t="shared" si="15"/>
        <v/>
      </c>
      <c r="AM32" s="52" t="str">
        <f t="shared" si="16"/>
        <v/>
      </c>
      <c r="AN32" s="304"/>
      <c r="AO32" s="51"/>
      <c r="AP32" s="64"/>
      <c r="AQ32" s="69"/>
    </row>
    <row r="33" spans="2:43" s="19" customFormat="1" ht="36.75" customHeight="1">
      <c r="B33" s="41">
        <v>17</v>
      </c>
      <c r="C33" s="42"/>
      <c r="D33" s="43"/>
      <c r="E33" s="44"/>
      <c r="F33" s="45"/>
      <c r="G33" s="62"/>
      <c r="H33" s="62"/>
      <c r="I33" s="46"/>
      <c r="J33" s="47" t="str">
        <f t="shared" si="0"/>
        <v>impacto</v>
      </c>
      <c r="K33" s="48"/>
      <c r="L33" s="49" t="str">
        <f t="shared" si="1"/>
        <v/>
      </c>
      <c r="M33" s="50"/>
      <c r="N33" s="49" t="str">
        <f t="shared" si="2"/>
        <v/>
      </c>
      <c r="O33" s="51"/>
      <c r="P33" s="52"/>
      <c r="Q33" s="537"/>
      <c r="R33" s="538"/>
      <c r="S33" s="50"/>
      <c r="T33" s="53">
        <f t="shared" si="5"/>
        <v>0</v>
      </c>
      <c r="U33" s="50"/>
      <c r="V33" s="53">
        <f t="shared" si="6"/>
        <v>0</v>
      </c>
      <c r="W33" s="50"/>
      <c r="X33" s="54">
        <f t="shared" si="17"/>
        <v>0</v>
      </c>
      <c r="Y33" s="50"/>
      <c r="Z33" s="53">
        <f t="shared" si="7"/>
        <v>0</v>
      </c>
      <c r="AA33" s="50"/>
      <c r="AB33" s="54">
        <f t="shared" si="8"/>
        <v>0</v>
      </c>
      <c r="AC33" s="50"/>
      <c r="AD33" s="53">
        <f t="shared" si="9"/>
        <v>0</v>
      </c>
      <c r="AE33" s="55">
        <f t="shared" si="10"/>
        <v>0</v>
      </c>
      <c r="AF33" s="300" t="str">
        <f t="shared" si="11"/>
        <v>0</v>
      </c>
      <c r="AG33" s="48"/>
      <c r="AH33" s="49" t="str">
        <f t="shared" si="12"/>
        <v/>
      </c>
      <c r="AI33" s="50"/>
      <c r="AJ33" s="49" t="str">
        <f t="shared" si="13"/>
        <v/>
      </c>
      <c r="AK33" s="51"/>
      <c r="AL33" s="51"/>
      <c r="AM33" s="52" t="str">
        <f t="shared" si="16"/>
        <v/>
      </c>
      <c r="AN33" s="304"/>
      <c r="AO33" s="51"/>
      <c r="AP33" s="64"/>
      <c r="AQ33" s="69"/>
    </row>
    <row r="34" spans="2:43" s="19" customFormat="1" ht="36.75" customHeight="1">
      <c r="B34" s="41">
        <v>18</v>
      </c>
      <c r="C34" s="42"/>
      <c r="D34" s="43"/>
      <c r="E34" s="44"/>
      <c r="F34" s="45"/>
      <c r="G34" s="62"/>
      <c r="H34" s="62"/>
      <c r="I34" s="46"/>
      <c r="J34" s="47" t="str">
        <f t="shared" si="0"/>
        <v>impacto</v>
      </c>
      <c r="K34" s="48"/>
      <c r="L34" s="49" t="str">
        <f t="shared" si="1"/>
        <v/>
      </c>
      <c r="M34" s="50"/>
      <c r="N34" s="49" t="str">
        <f t="shared" si="2"/>
        <v/>
      </c>
      <c r="O34" s="51"/>
      <c r="P34" s="52"/>
      <c r="Q34" s="537"/>
      <c r="R34" s="538"/>
      <c r="S34" s="50"/>
      <c r="T34" s="53">
        <f t="shared" si="5"/>
        <v>0</v>
      </c>
      <c r="U34" s="50"/>
      <c r="V34" s="53">
        <f t="shared" si="6"/>
        <v>0</v>
      </c>
      <c r="W34" s="50"/>
      <c r="X34" s="54">
        <f t="shared" si="17"/>
        <v>0</v>
      </c>
      <c r="Y34" s="50"/>
      <c r="Z34" s="53">
        <f t="shared" si="7"/>
        <v>0</v>
      </c>
      <c r="AA34" s="50"/>
      <c r="AB34" s="54">
        <f t="shared" si="8"/>
        <v>0</v>
      </c>
      <c r="AC34" s="50"/>
      <c r="AD34" s="53">
        <f t="shared" si="9"/>
        <v>0</v>
      </c>
      <c r="AE34" s="55">
        <f t="shared" si="10"/>
        <v>0</v>
      </c>
      <c r="AF34" s="300" t="str">
        <f t="shared" si="11"/>
        <v>0</v>
      </c>
      <c r="AG34" s="48"/>
      <c r="AH34" s="49" t="str">
        <f t="shared" si="12"/>
        <v/>
      </c>
      <c r="AI34" s="50"/>
      <c r="AJ34" s="49" t="str">
        <f t="shared" si="13"/>
        <v/>
      </c>
      <c r="AK34" s="51"/>
      <c r="AL34" s="51"/>
      <c r="AM34" s="52" t="str">
        <f t="shared" si="16"/>
        <v/>
      </c>
      <c r="AN34" s="304"/>
      <c r="AO34" s="51"/>
      <c r="AP34" s="64"/>
      <c r="AQ34" s="69"/>
    </row>
    <row r="35" spans="2:43" s="19" customFormat="1" ht="36.75" customHeight="1" thickBot="1">
      <c r="B35" s="72">
        <v>19</v>
      </c>
      <c r="C35" s="73"/>
      <c r="D35" s="74"/>
      <c r="E35" s="75"/>
      <c r="F35" s="76"/>
      <c r="G35" s="77"/>
      <c r="H35" s="77"/>
      <c r="I35" s="78"/>
      <c r="J35" s="79" t="str">
        <f t="shared" si="0"/>
        <v>impacto</v>
      </c>
      <c r="K35" s="80"/>
      <c r="L35" s="81" t="str">
        <f t="shared" si="1"/>
        <v/>
      </c>
      <c r="M35" s="82"/>
      <c r="N35" s="81" t="str">
        <f t="shared" si="2"/>
        <v/>
      </c>
      <c r="O35" s="83"/>
      <c r="P35" s="84"/>
      <c r="Q35" s="547"/>
      <c r="R35" s="548"/>
      <c r="S35" s="82"/>
      <c r="T35" s="85">
        <f t="shared" si="5"/>
        <v>0</v>
      </c>
      <c r="U35" s="82"/>
      <c r="V35" s="85">
        <f t="shared" si="6"/>
        <v>0</v>
      </c>
      <c r="W35" s="82"/>
      <c r="X35" s="86">
        <f t="shared" si="17"/>
        <v>0</v>
      </c>
      <c r="Y35" s="82"/>
      <c r="Z35" s="85">
        <f t="shared" si="7"/>
        <v>0</v>
      </c>
      <c r="AA35" s="82"/>
      <c r="AB35" s="86">
        <f t="shared" si="8"/>
        <v>0</v>
      </c>
      <c r="AC35" s="82"/>
      <c r="AD35" s="85">
        <f t="shared" si="9"/>
        <v>0</v>
      </c>
      <c r="AE35" s="87">
        <f t="shared" si="10"/>
        <v>0</v>
      </c>
      <c r="AF35" s="301" t="str">
        <f t="shared" si="11"/>
        <v>0</v>
      </c>
      <c r="AG35" s="80"/>
      <c r="AH35" s="81" t="str">
        <f t="shared" si="12"/>
        <v/>
      </c>
      <c r="AI35" s="82"/>
      <c r="AJ35" s="81" t="str">
        <f t="shared" si="13"/>
        <v/>
      </c>
      <c r="AK35" s="83"/>
      <c r="AL35" s="83"/>
      <c r="AM35" s="84" t="str">
        <f t="shared" si="16"/>
        <v/>
      </c>
      <c r="AN35" s="305"/>
      <c r="AO35" s="83"/>
      <c r="AP35" s="90"/>
      <c r="AQ35" s="91"/>
    </row>
    <row r="36" spans="2:43" s="92" customFormat="1"/>
    <row r="37" spans="2:43" s="92" customFormat="1" hidden="1">
      <c r="C37" s="93"/>
      <c r="D37" s="93"/>
      <c r="E37" s="93"/>
    </row>
    <row r="38" spans="2:43" s="92" customFormat="1" ht="30" hidden="1">
      <c r="B38" s="92" t="s">
        <v>47</v>
      </c>
      <c r="C38" s="93" t="s">
        <v>92</v>
      </c>
      <c r="D38" s="92" t="s">
        <v>98</v>
      </c>
      <c r="E38" s="93" t="s">
        <v>99</v>
      </c>
      <c r="F38" s="92" t="s">
        <v>228</v>
      </c>
      <c r="H38" s="107"/>
    </row>
    <row r="39" spans="2:43" s="92" customFormat="1" ht="45" hidden="1">
      <c r="B39" s="92" t="s">
        <v>100</v>
      </c>
      <c r="C39" s="93" t="s">
        <v>101</v>
      </c>
      <c r="D39" s="92" t="s">
        <v>340</v>
      </c>
      <c r="E39" s="93" t="s">
        <v>103</v>
      </c>
      <c r="F39" s="92" t="s">
        <v>229</v>
      </c>
      <c r="H39" s="107"/>
    </row>
    <row r="40" spans="2:43" s="92" customFormat="1" ht="45" hidden="1">
      <c r="C40" s="93" t="s">
        <v>104</v>
      </c>
      <c r="D40" s="92" t="s">
        <v>105</v>
      </c>
      <c r="E40" s="93" t="s">
        <v>106</v>
      </c>
      <c r="F40" s="92" t="s">
        <v>230</v>
      </c>
      <c r="H40" s="107"/>
    </row>
    <row r="41" spans="2:43" s="92" customFormat="1" ht="45" hidden="1">
      <c r="B41" s="92" t="s">
        <v>72</v>
      </c>
      <c r="C41" s="93" t="s">
        <v>107</v>
      </c>
      <c r="D41" s="92" t="s">
        <v>108</v>
      </c>
      <c r="E41" s="93" t="s">
        <v>109</v>
      </c>
      <c r="F41" s="92" t="s">
        <v>231</v>
      </c>
      <c r="H41" s="107"/>
    </row>
    <row r="42" spans="2:43" s="92" customFormat="1" ht="45" hidden="1">
      <c r="B42" s="94" t="s">
        <v>51</v>
      </c>
      <c r="C42" s="93" t="s">
        <v>110</v>
      </c>
      <c r="D42" s="92" t="s">
        <v>111</v>
      </c>
      <c r="E42" s="93" t="s">
        <v>112</v>
      </c>
      <c r="F42" s="92" t="s">
        <v>232</v>
      </c>
      <c r="H42" s="107"/>
    </row>
    <row r="43" spans="2:43" s="92" customFormat="1" hidden="1">
      <c r="B43" s="92" t="s">
        <v>87</v>
      </c>
      <c r="C43" s="93" t="s">
        <v>113</v>
      </c>
      <c r="D43" s="92" t="s">
        <v>114</v>
      </c>
      <c r="E43" s="93" t="s">
        <v>115</v>
      </c>
      <c r="F43" s="92" t="s">
        <v>233</v>
      </c>
      <c r="H43" s="107"/>
    </row>
    <row r="44" spans="2:43" s="92" customFormat="1" ht="45" hidden="1">
      <c r="B44" s="92" t="s">
        <v>116</v>
      </c>
      <c r="C44" s="93" t="s">
        <v>117</v>
      </c>
      <c r="D44" s="92" t="s">
        <v>118</v>
      </c>
      <c r="E44" s="93" t="s">
        <v>119</v>
      </c>
      <c r="F44" s="92" t="s">
        <v>234</v>
      </c>
      <c r="H44" s="107"/>
    </row>
    <row r="45" spans="2:43" s="92" customFormat="1" ht="75" hidden="1">
      <c r="B45" s="92" t="s">
        <v>64</v>
      </c>
      <c r="C45" s="93" t="s">
        <v>120</v>
      </c>
      <c r="D45" s="92" t="s">
        <v>48</v>
      </c>
      <c r="E45" s="93" t="s">
        <v>121</v>
      </c>
      <c r="F45" s="92" t="s">
        <v>235</v>
      </c>
      <c r="H45" s="107"/>
    </row>
    <row r="46" spans="2:43" s="92" customFormat="1" ht="30" hidden="1">
      <c r="B46" s="92" t="s">
        <v>81</v>
      </c>
      <c r="C46" s="93" t="s">
        <v>122</v>
      </c>
      <c r="D46" s="92" t="s">
        <v>60</v>
      </c>
      <c r="E46" s="93" t="s">
        <v>123</v>
      </c>
      <c r="F46" s="92" t="s">
        <v>236</v>
      </c>
      <c r="H46" s="107"/>
    </row>
    <row r="47" spans="2:43" s="92" customFormat="1" ht="30" hidden="1">
      <c r="B47" s="92" t="s">
        <v>124</v>
      </c>
      <c r="C47" s="93" t="s">
        <v>125</v>
      </c>
      <c r="E47" s="93"/>
      <c r="F47" s="92" t="s">
        <v>237</v>
      </c>
      <c r="H47" s="107"/>
    </row>
    <row r="48" spans="2:43" s="92" customFormat="1" ht="30" hidden="1">
      <c r="B48" s="92" t="s">
        <v>126</v>
      </c>
      <c r="C48" s="92" t="s">
        <v>127</v>
      </c>
      <c r="F48" s="92" t="s">
        <v>238</v>
      </c>
      <c r="H48" s="107"/>
    </row>
    <row r="49" spans="2:8" s="92" customFormat="1" ht="60" hidden="1">
      <c r="C49" s="92" t="s">
        <v>128</v>
      </c>
      <c r="F49" s="92" t="s">
        <v>239</v>
      </c>
      <c r="H49" s="107"/>
    </row>
    <row r="50" spans="2:8" s="92" customFormat="1" hidden="1">
      <c r="B50" s="92" t="s">
        <v>74</v>
      </c>
      <c r="C50" s="92" t="s">
        <v>129</v>
      </c>
      <c r="F50" s="92" t="s">
        <v>240</v>
      </c>
      <c r="H50" s="107"/>
    </row>
    <row r="51" spans="2:8" s="92" customFormat="1" ht="30" hidden="1">
      <c r="B51" s="92" t="s">
        <v>73</v>
      </c>
      <c r="C51" s="92" t="s">
        <v>130</v>
      </c>
      <c r="F51" s="92" t="s">
        <v>241</v>
      </c>
      <c r="H51" s="107"/>
    </row>
    <row r="52" spans="2:8" s="92" customFormat="1" ht="45" hidden="1">
      <c r="B52" s="92" t="s">
        <v>131</v>
      </c>
      <c r="C52" s="92" t="s">
        <v>132</v>
      </c>
      <c r="F52" s="92" t="s">
        <v>242</v>
      </c>
      <c r="H52" s="107"/>
    </row>
    <row r="53" spans="2:8" s="92" customFormat="1" hidden="1">
      <c r="B53" s="92" t="s">
        <v>65</v>
      </c>
      <c r="C53" s="92" t="s">
        <v>133</v>
      </c>
      <c r="F53" s="92" t="s">
        <v>243</v>
      </c>
      <c r="H53" s="107"/>
    </row>
    <row r="54" spans="2:8" s="92" customFormat="1" hidden="1">
      <c r="B54" s="92" t="s">
        <v>52</v>
      </c>
      <c r="C54" s="92" t="s">
        <v>134</v>
      </c>
      <c r="F54" s="92" t="s">
        <v>244</v>
      </c>
      <c r="H54" s="107"/>
    </row>
    <row r="55" spans="2:8" s="92" customFormat="1" ht="75" hidden="1">
      <c r="C55" s="92" t="s">
        <v>123</v>
      </c>
      <c r="F55" s="92" t="s">
        <v>245</v>
      </c>
      <c r="H55" s="107"/>
    </row>
    <row r="56" spans="2:8" s="92" customFormat="1" ht="45" hidden="1">
      <c r="B56" s="92" t="s">
        <v>135</v>
      </c>
      <c r="C56" s="92" t="s">
        <v>136</v>
      </c>
      <c r="F56" s="92" t="s">
        <v>246</v>
      </c>
      <c r="H56" s="107"/>
    </row>
    <row r="57" spans="2:8" s="92" customFormat="1" ht="30" hidden="1">
      <c r="B57" s="92" t="s">
        <v>137</v>
      </c>
      <c r="C57" s="92" t="s">
        <v>138</v>
      </c>
      <c r="F57" s="92" t="s">
        <v>247</v>
      </c>
      <c r="H57" s="107"/>
    </row>
    <row r="58" spans="2:8" s="92" customFormat="1" hidden="1">
      <c r="B58" s="92" t="s">
        <v>83</v>
      </c>
    </row>
    <row r="59" spans="2:8" s="92" customFormat="1" hidden="1">
      <c r="B59" s="92" t="s">
        <v>53</v>
      </c>
    </row>
    <row r="60" spans="2:8" s="92" customFormat="1" ht="30" hidden="1">
      <c r="B60" s="92" t="s">
        <v>82</v>
      </c>
    </row>
    <row r="61" spans="2:8" s="92" customFormat="1"/>
    <row r="62" spans="2:8" s="92" customFormat="1"/>
    <row r="63" spans="2:8" s="92" customFormat="1"/>
    <row r="64" spans="2:8"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row r="2964" s="92" customFormat="1"/>
    <row r="2965" s="92" customFormat="1"/>
    <row r="2966" s="92" customFormat="1"/>
    <row r="2967" s="92" customFormat="1"/>
    <row r="2968" s="92" customFormat="1"/>
    <row r="2969" s="92" customFormat="1"/>
    <row r="2970" s="92" customFormat="1"/>
    <row r="2971" s="92" customFormat="1"/>
    <row r="2972" s="92" customFormat="1"/>
    <row r="2973" s="92" customFormat="1"/>
    <row r="2974" s="92" customFormat="1"/>
    <row r="2975" s="92" customFormat="1"/>
    <row r="2976" s="92" customFormat="1"/>
    <row r="2977" s="92" customFormat="1"/>
  </sheetData>
  <mergeCells count="85">
    <mergeCell ref="Q32:R32"/>
    <mergeCell ref="Q33:R33"/>
    <mergeCell ref="Q34:R34"/>
    <mergeCell ref="Q35:R35"/>
    <mergeCell ref="Q26:R26"/>
    <mergeCell ref="Q27:R27"/>
    <mergeCell ref="Q28:R28"/>
    <mergeCell ref="Q29:R29"/>
    <mergeCell ref="Q30:R30"/>
    <mergeCell ref="Q31:R31"/>
    <mergeCell ref="Q25:R25"/>
    <mergeCell ref="AK15:AK16"/>
    <mergeCell ref="AL15:AL16"/>
    <mergeCell ref="AM15:AM16"/>
    <mergeCell ref="Q17:R17"/>
    <mergeCell ref="Q18:R18"/>
    <mergeCell ref="Q19:R19"/>
    <mergeCell ref="Q20:R20"/>
    <mergeCell ref="Q21:R21"/>
    <mergeCell ref="Q22:R22"/>
    <mergeCell ref="Q23:R23"/>
    <mergeCell ref="Q24:R24"/>
    <mergeCell ref="AC15:AC16"/>
    <mergeCell ref="AE15:AE16"/>
    <mergeCell ref="AN14:AN16"/>
    <mergeCell ref="AO14:AO16"/>
    <mergeCell ref="AP14:AP16"/>
    <mergeCell ref="O15:O16"/>
    <mergeCell ref="P15:P16"/>
    <mergeCell ref="Q15:R16"/>
    <mergeCell ref="S15:S16"/>
    <mergeCell ref="U15:U16"/>
    <mergeCell ref="W15:W16"/>
    <mergeCell ref="Y15:Y16"/>
    <mergeCell ref="AF13:AF16"/>
    <mergeCell ref="AG13:AM13"/>
    <mergeCell ref="AN13:AP13"/>
    <mergeCell ref="AK14:AM14"/>
    <mergeCell ref="Q13:AE14"/>
    <mergeCell ref="AA15:AA16"/>
    <mergeCell ref="K14:L16"/>
    <mergeCell ref="M14:N16"/>
    <mergeCell ref="O14:P14"/>
    <mergeCell ref="AG14:AH16"/>
    <mergeCell ref="AI14:AJ16"/>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B8:E8"/>
    <mergeCell ref="F8:S8"/>
    <mergeCell ref="B9:E9"/>
    <mergeCell ref="F9:S9"/>
    <mergeCell ref="B11:E11"/>
    <mergeCell ref="F11:I11"/>
    <mergeCell ref="K11:P11"/>
    <mergeCell ref="Q11:AM11"/>
    <mergeCell ref="B6:E6"/>
    <mergeCell ref="F6:K6"/>
    <mergeCell ref="M6:N6"/>
    <mergeCell ref="O6:S6"/>
    <mergeCell ref="B7:E7"/>
    <mergeCell ref="F7:R7"/>
    <mergeCell ref="B2:D4"/>
    <mergeCell ref="E2:S2"/>
    <mergeCell ref="U2:U4"/>
    <mergeCell ref="W2:AQ2"/>
    <mergeCell ref="E3:H3"/>
    <mergeCell ref="I3:S3"/>
    <mergeCell ref="W3:AF3"/>
    <mergeCell ref="AG3:AQ3"/>
    <mergeCell ref="E4:S4"/>
    <mergeCell ref="W4:AQ4"/>
  </mergeCells>
  <conditionalFormatting sqref="AG17:AG35 K17:K35">
    <cfRule type="containsText" dxfId="125" priority="22" operator="containsText" text="IMPROBABLE">
      <formula>NOT(ISERROR(SEARCH("IMPROBABLE",K17)))</formula>
    </cfRule>
    <cfRule type="containsText" dxfId="124" priority="23" operator="containsText" text="PROBABLE">
      <formula>NOT(ISERROR(SEARCH("PROBABLE",K17)))</formula>
    </cfRule>
    <cfRule type="containsText" dxfId="123" priority="24" operator="containsText" text="CASI CIERTA">
      <formula>NOT(ISERROR(SEARCH("CASI CIERTA",K17)))</formula>
    </cfRule>
    <cfRule type="containsText" dxfId="122" priority="25" operator="containsText" text="POSIBLE">
      <formula>NOT(ISERROR(SEARCH("POSIBLE",K17)))</formula>
    </cfRule>
    <cfRule type="containsText" dxfId="121" priority="26" operator="containsText" text="RARO">
      <formula>NOT(ISERROR(SEARCH("RARO",K17)))</formula>
    </cfRule>
  </conditionalFormatting>
  <conditionalFormatting sqref="AI17:AI35 M17:M35">
    <cfRule type="containsText" dxfId="120" priority="17" operator="containsText" text="CATASTRÓFICO">
      <formula>NOT(ISERROR(SEARCH("CATASTRÓFICO",M17)))</formula>
    </cfRule>
    <cfRule type="containsText" dxfId="119" priority="18" operator="containsText" text="MAYOR">
      <formula>NOT(ISERROR(SEARCH("MAYOR",M17)))</formula>
    </cfRule>
    <cfRule type="containsText" dxfId="118" priority="19" operator="containsText" text="MODERADO">
      <formula>NOT(ISERROR(SEARCH("MODERADO",M17)))</formula>
    </cfRule>
    <cfRule type="containsText" dxfId="117" priority="20" operator="containsText" text="MENOR">
      <formula>NOT(ISERROR(SEARCH("MENOR",M17)))</formula>
    </cfRule>
    <cfRule type="containsText" dxfId="116" priority="21" operator="containsText" text="INSIGNIFICANTE">
      <formula>NOT(ISERROR(SEARCH("INSIGNIFICANTE",M17)))</formula>
    </cfRule>
  </conditionalFormatting>
  <conditionalFormatting sqref="P17:P35 AL17:AP19 AL20:AO20 AL21:AP21 AL22:AO22 AL23:AP35">
    <cfRule type="containsText" dxfId="115" priority="13" operator="containsText" text="RIESGO EXTREMO">
      <formula>NOT(ISERROR(SEARCH("RIESGO EXTREMO",P17)))</formula>
    </cfRule>
    <cfRule type="containsText" dxfId="114" priority="14" operator="containsText" text="RIESGO ALTO">
      <formula>NOT(ISERROR(SEARCH("RIESGO ALTO",P17)))</formula>
    </cfRule>
    <cfRule type="containsText" dxfId="113" priority="15" operator="containsText" text="RIESGO MODERADO">
      <formula>NOT(ISERROR(SEARCH("RIESGO MODERADO",P17)))</formula>
    </cfRule>
    <cfRule type="containsText" dxfId="112" priority="16" operator="containsText" text="RIESGO BAJO">
      <formula>NOT(ISERROR(SEARCH("RIESGO BAJO",P17)))</formula>
    </cfRule>
  </conditionalFormatting>
  <conditionalFormatting sqref="AF17:AF35">
    <cfRule type="containsText" dxfId="111" priority="9" operator="containsText" text="RIESGO EXTREMO">
      <formula>NOT(ISERROR(SEARCH("RIESGO EXTREMO",AF17)))</formula>
    </cfRule>
    <cfRule type="containsText" dxfId="110" priority="10" operator="containsText" text="RIESGO ALTO">
      <formula>NOT(ISERROR(SEARCH("RIESGO ALTO",AF17)))</formula>
    </cfRule>
    <cfRule type="containsText" dxfId="109" priority="11" operator="containsText" text="RIESGO MODERADO">
      <formula>NOT(ISERROR(SEARCH("RIESGO MODERADO",AF17)))</formula>
    </cfRule>
    <cfRule type="containsText" dxfId="108" priority="12" operator="containsText" text="RIESGO BAJO">
      <formula>NOT(ISERROR(SEARCH("RIESGO BAJO",AF17)))</formula>
    </cfRule>
  </conditionalFormatting>
  <conditionalFormatting sqref="AP20">
    <cfRule type="containsText" dxfId="107" priority="5" operator="containsText" text="RIESGO EXTREMO">
      <formula>NOT(ISERROR(SEARCH("RIESGO EXTREMO",AP20)))</formula>
    </cfRule>
    <cfRule type="containsText" dxfId="106" priority="6" operator="containsText" text="RIESGO ALTO">
      <formula>NOT(ISERROR(SEARCH("RIESGO ALTO",AP20)))</formula>
    </cfRule>
    <cfRule type="containsText" dxfId="105" priority="7" operator="containsText" text="RIESGO MODERADO">
      <formula>NOT(ISERROR(SEARCH("RIESGO MODERADO",AP20)))</formula>
    </cfRule>
    <cfRule type="containsText" dxfId="104" priority="8" operator="containsText" text="RIESGO BAJO">
      <formula>NOT(ISERROR(SEARCH("RIESGO BAJO",AP20)))</formula>
    </cfRule>
  </conditionalFormatting>
  <conditionalFormatting sqref="AP22">
    <cfRule type="containsText" dxfId="103" priority="1" operator="containsText" text="RIESGO EXTREMO">
      <formula>NOT(ISERROR(SEARCH("RIESGO EXTREMO",AP22)))</formula>
    </cfRule>
    <cfRule type="containsText" dxfId="102" priority="2" operator="containsText" text="RIESGO ALTO">
      <formula>NOT(ISERROR(SEARCH("RIESGO ALTO",AP22)))</formula>
    </cfRule>
    <cfRule type="containsText" dxfId="101" priority="3" operator="containsText" text="RIESGO MODERADO">
      <formula>NOT(ISERROR(SEARCH("RIESGO MODERADO",AP22)))</formula>
    </cfRule>
    <cfRule type="containsText" dxfId="100" priority="4" operator="containsText" text="RIESGO BAJO">
      <formula>NOT(ISERROR(SEARCH("RIESGO BAJO",AP22)))</formula>
    </cfRule>
  </conditionalFormatting>
  <dataValidations count="63">
    <dataValidation type="list" allowBlank="1" showInputMessage="1" showErrorMessage="1" sqref="C17:C35">
      <formula1>factores</formula1>
    </dataValidation>
    <dataValidation type="list" allowBlank="1" showInputMessage="1" showErrorMessage="1" sqref="I17:I35">
      <formula1>clasificaciónriesgos</formula1>
    </dataValidation>
    <dataValidation type="list" allowBlank="1" showInputMessage="1" showErrorMessage="1" sqref="AA17:AA35 Y17:Y35 AC17:AC35 U17:U35 S17:S35 W17:W35">
      <formula1>"SI,NO"</formula1>
    </dataValidation>
    <dataValidation type="list" allowBlank="1" showInputMessage="1" showErrorMessage="1" sqref="AG17:AG35 K17:K35">
      <formula1>probabilidad</formula1>
    </dataValidation>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35">
      <formula1>INDIRECT($D$35)</formula1>
    </dataValidation>
    <dataValidation type="list" allowBlank="1" showInputMessage="1" showErrorMessage="1" sqref="E34">
      <formula1>INDIRECT($D$34)</formula1>
    </dataValidation>
    <dataValidation type="list" allowBlank="1" showInputMessage="1" showErrorMessage="1" sqref="E33">
      <formula1>INDIRECT($D$33)</formula1>
    </dataValidation>
    <dataValidation type="list" allowBlank="1" showInputMessage="1" showErrorMessage="1" sqref="E32">
      <formula1>INDIRECT($D$32)</formula1>
    </dataValidation>
    <dataValidation type="list" allowBlank="1" showInputMessage="1" showErrorMessage="1" sqref="E31">
      <formula1>INDIRECT($D$31)</formula1>
    </dataValidation>
    <dataValidation type="list" allowBlank="1" showInputMessage="1" showErrorMessage="1" sqref="E30">
      <formula1>INDIRECT($D$30)</formula1>
    </dataValidation>
    <dataValidation type="list" allowBlank="1" showInputMessage="1" showErrorMessage="1" sqref="E29">
      <formula1>INDIRECT($D$29)</formula1>
    </dataValidation>
    <dataValidation type="list" allowBlank="1" showInputMessage="1" showErrorMessage="1" sqref="E28">
      <formula1>INDIRECT($D$28)</formula1>
    </dataValidation>
    <dataValidation type="list" allowBlank="1" showInputMessage="1" showErrorMessage="1" sqref="E27">
      <formula1>INDIRECT($D$27)</formula1>
    </dataValidation>
    <dataValidation type="list" allowBlank="1" showInputMessage="1" showErrorMessage="1" sqref="E26">
      <formula1>INDIRECT($D$26)</formula1>
    </dataValidation>
    <dataValidation type="list" allowBlank="1" showInputMessage="1" showErrorMessage="1" sqref="E25">
      <formula1>INDIRECT($D$25)</formula1>
    </dataValidation>
    <dataValidation type="list" allowBlank="1" showInputMessage="1" showErrorMessage="1" sqref="E24">
      <formula1>INDIRECT($D$24)</formula1>
    </dataValidation>
    <dataValidation type="list" allowBlank="1" showInputMessage="1" showErrorMessage="1" sqref="E23">
      <formula1>INDIRECT($D$23)</formula1>
    </dataValidation>
    <dataValidation type="list" allowBlank="1" showInputMessage="1" showErrorMessage="1" sqref="E22">
      <formula1>INDIRECT($D$22)</formula1>
    </dataValidation>
    <dataValidation type="list" allowBlank="1" showInputMessage="1" showErrorMessage="1" sqref="E21">
      <formula1>INDIRECT($D$21)</formula1>
    </dataValidation>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E17">
      <formula1>INDIRECT($D$17)</formula1>
    </dataValidation>
    <dataValidation type="list" allowBlank="1" showInputMessage="1" showErrorMessage="1" sqref="D34">
      <formula1>INDIRECT($C$34)</formula1>
    </dataValidation>
    <dataValidation type="list" allowBlank="1" showInputMessage="1" showErrorMessage="1" sqref="D33">
      <formula1>INDIRECT($C$33)</formula1>
    </dataValidation>
    <dataValidation type="list" allowBlank="1" showInputMessage="1" showErrorMessage="1" sqref="D32">
      <formula1>INDIRECT($C$32)</formula1>
    </dataValidation>
    <dataValidation type="list" allowBlank="1" showInputMessage="1" showErrorMessage="1" sqref="D31">
      <formula1>INDIRECT($C$31)</formula1>
    </dataValidation>
    <dataValidation type="list" allowBlank="1" showInputMessage="1" showErrorMessage="1" sqref="D30">
      <formula1>INDIRECT($C$30)</formula1>
    </dataValidation>
    <dataValidation type="list" allowBlank="1" showInputMessage="1" showErrorMessage="1" sqref="D29">
      <formula1>INDIRECT($C$29)</formula1>
    </dataValidation>
    <dataValidation type="list" allowBlank="1" showInputMessage="1" showErrorMessage="1" sqref="D28">
      <formula1>INDIRECT($C$28)</formula1>
    </dataValidation>
    <dataValidation type="list" allowBlank="1" showInputMessage="1" showErrorMessage="1" sqref="D27">
      <formula1>INDIRECT($C$27)</formula1>
    </dataValidation>
    <dataValidation type="list" allowBlank="1" showInputMessage="1" showErrorMessage="1" sqref="D26">
      <formula1>INDIRECT($C$26)</formula1>
    </dataValidation>
    <dataValidation type="list" allowBlank="1" showInputMessage="1" showErrorMessage="1" sqref="D25">
      <formula1>INDIRECT($C$25)</formula1>
    </dataValidation>
    <dataValidation type="list" allowBlank="1" showInputMessage="1" showErrorMessage="1" sqref="D24">
      <formula1>INDIRECT($C$24)</formula1>
    </dataValidation>
    <dataValidation type="list" allowBlank="1" showInputMessage="1" showErrorMessage="1" sqref="D23">
      <formula1>INDIRECT($C$23)</formula1>
    </dataValidation>
    <dataValidation type="list" allowBlank="1" showInputMessage="1" showErrorMessage="1" sqref="D22">
      <formula1>INDIRECT($C$22)</formula1>
    </dataValidation>
    <dataValidation type="list" allowBlank="1" showInputMessage="1" showErrorMessage="1" sqref="D21">
      <formula1>INDIRECT($C$21)</formula1>
    </dataValidation>
    <dataValidation type="list" allowBlank="1" showInputMessage="1" showErrorMessage="1" sqref="D20">
      <formula1>INDIRECT($C$20)</formula1>
    </dataValidation>
    <dataValidation type="list" allowBlank="1" showInputMessage="1" showErrorMessage="1" sqref="D19">
      <formula1>INDIRECT($C$19)</formula1>
    </dataValidation>
    <dataValidation type="list" allowBlank="1" showInputMessage="1" showErrorMessage="1" sqref="D18">
      <formula1>INDIRECT($C$18)</formula1>
    </dataValidation>
    <dataValidation type="list" allowBlank="1" showInputMessage="1" showErrorMessage="1" sqref="D17">
      <formula1>INDIRECT($C$17)</formula1>
    </dataValidation>
    <dataValidation type="list" allowBlank="1" showInputMessage="1" showErrorMessage="1" sqref="D35">
      <formula1>INDIRECT($C$35)</formula1>
    </dataValidation>
    <dataValidation type="list" allowBlank="1" showInputMessage="1" showErrorMessage="1" sqref="AI35 M35">
      <formula1>INDIRECT($J$35)</formula1>
    </dataValidation>
    <dataValidation type="list" allowBlank="1" showInputMessage="1" showErrorMessage="1" sqref="AI34 M34">
      <formula1>INDIRECT($J$34)</formula1>
    </dataValidation>
    <dataValidation type="list" allowBlank="1" showInputMessage="1" showErrorMessage="1" sqref="AI33 M33">
      <formula1>INDIRECT($J$33)</formula1>
    </dataValidation>
    <dataValidation type="list" allowBlank="1" showInputMessage="1" showErrorMessage="1" sqref="AI32 M32">
      <formula1>INDIRECT($J$32)</formula1>
    </dataValidation>
    <dataValidation type="list" allowBlank="1" showInputMessage="1" showErrorMessage="1" sqref="AI31 M31">
      <formula1>INDIRECT($J$31)</formula1>
    </dataValidation>
    <dataValidation type="list" allowBlank="1" showInputMessage="1" showErrorMessage="1" sqref="AI30 M30">
      <formula1>INDIRECT($J$30)</formula1>
    </dataValidation>
    <dataValidation type="list" allowBlank="1" showInputMessage="1" showErrorMessage="1" sqref="AI29 M29">
      <formula1>INDIRECT($J$29)</formula1>
    </dataValidation>
    <dataValidation type="list" allowBlank="1" showInputMessage="1" showErrorMessage="1" sqref="AI28 M28">
      <formula1>INDIRECT($J$28)</formula1>
    </dataValidation>
    <dataValidation type="list" allowBlank="1" showInputMessage="1" showErrorMessage="1" sqref="AI27 M27">
      <formula1>INDIRECT($J$27)</formula1>
    </dataValidation>
    <dataValidation type="list" allowBlank="1" showInputMessage="1" showErrorMessage="1" sqref="AI26 M26">
      <formula1>INDIRECT($J$26)</formula1>
    </dataValidation>
    <dataValidation type="list" allowBlank="1" showInputMessage="1" showErrorMessage="1" sqref="AI25 M25">
      <formula1>INDIRECT($J$25)</formula1>
    </dataValidation>
    <dataValidation type="list" allowBlank="1" showInputMessage="1" showErrorMessage="1" sqref="AI24 M24">
      <formula1>INDIRECT($J$24)</formula1>
    </dataValidation>
    <dataValidation type="list" allowBlank="1" showInputMessage="1" showErrorMessage="1" sqref="AI23 M23">
      <formula1>INDIRECT($J$23)</formula1>
    </dataValidation>
    <dataValidation type="list" allowBlank="1" showInputMessage="1" showErrorMessage="1" sqref="AI22 M22">
      <formula1>INDIRECT($J$22)</formula1>
    </dataValidation>
    <dataValidation type="list" allowBlank="1" showInputMessage="1" showErrorMessage="1" sqref="AI21 M21">
      <formula1>INDIRECT($J$21)</formula1>
    </dataValidation>
    <dataValidation type="list" allowBlank="1" showInputMessage="1" showErrorMessage="1" sqref="AI20 M20">
      <formula1>INDIRECT($J$20)</formula1>
    </dataValidation>
    <dataValidation type="list" allowBlank="1" showInputMessage="1" showErrorMessage="1" sqref="AI19 M19">
      <formula1>INDIRECT($J$19)</formula1>
    </dataValidation>
    <dataValidation type="list" allowBlank="1" showInputMessage="1" showErrorMessage="1" sqref="AI18 M18">
      <formula1>INDIRECT($J$18)</formula1>
    </dataValidation>
    <dataValidation type="list" allowBlank="1" showInputMessage="1" showErrorMessage="1" sqref="AI17 M17">
      <formula1>INDIRECT($J$17)</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B2:AQ2976"/>
  <sheetViews>
    <sheetView showGridLines="0" zoomScale="40" zoomScaleNormal="40" zoomScaleSheetLayoutView="25" zoomScalePageLayoutView="40" workbookViewId="0">
      <selection activeCell="O6" sqref="O6:S6"/>
    </sheetView>
  </sheetViews>
  <sheetFormatPr baseColWidth="10" defaultColWidth="11.42578125" defaultRowHeight="15"/>
  <cols>
    <col min="1" max="1" width="2.42578125" style="1" customWidth="1"/>
    <col min="2" max="2" width="8.28515625" style="1" customWidth="1"/>
    <col min="3" max="3" width="15.140625" style="1" customWidth="1" collapsed="1"/>
    <col min="4" max="4" width="21.5703125" style="1" customWidth="1"/>
    <col min="5" max="5" width="28.28515625" style="1" customWidth="1"/>
    <col min="6" max="6" width="43.85546875" style="1" customWidth="1" collapsed="1"/>
    <col min="7" max="7" width="44.28515625" style="1" customWidth="1"/>
    <col min="8" max="8" width="39.85546875" style="1" customWidth="1"/>
    <col min="9" max="9" width="21.42578125" style="1" customWidth="1"/>
    <col min="10" max="10" width="26.7109375" style="1" hidden="1" customWidth="1"/>
    <col min="11" max="11" width="19.140625" style="1" customWidth="1" collapsed="1"/>
    <col min="12" max="12" width="1" style="1" hidden="1" customWidth="1"/>
    <col min="13" max="13" width="19.140625" style="1" customWidth="1"/>
    <col min="14" max="14" width="11.42578125" style="1" hidden="1" customWidth="1"/>
    <col min="15" max="15" width="18.7109375" style="1" customWidth="1"/>
    <col min="16" max="16" width="15.5703125" style="1" customWidth="1"/>
    <col min="17" max="17" width="21" style="1" customWidth="1" collapsed="1"/>
    <col min="18" max="18" width="13.5703125" style="1" customWidth="1"/>
    <col min="19" max="19" width="30" style="1" customWidth="1"/>
    <col min="20" max="20" width="39.7109375" style="1" hidden="1" customWidth="1"/>
    <col min="21" max="21" width="29.28515625" style="1" customWidth="1"/>
    <col min="22" max="22" width="39.7109375" style="1" hidden="1" customWidth="1"/>
    <col min="23" max="23" width="20.7109375" style="1" customWidth="1"/>
    <col min="24" max="24" width="39.7109375" style="1" hidden="1" customWidth="1"/>
    <col min="25" max="25" width="24.7109375" style="1" customWidth="1"/>
    <col min="26" max="26" width="39.7109375" style="1" hidden="1" customWidth="1"/>
    <col min="27" max="27" width="21" style="1" customWidth="1"/>
    <col min="28" max="28" width="39.7109375" style="1" hidden="1" customWidth="1"/>
    <col min="29" max="29" width="22.42578125" style="1" customWidth="1"/>
    <col min="30" max="30" width="36.28515625" style="1" hidden="1" customWidth="1"/>
    <col min="31" max="31" width="17.28515625" style="1" customWidth="1"/>
    <col min="32" max="32" width="18.7109375" style="1" customWidth="1"/>
    <col min="33" max="33" width="25.5703125" style="1" customWidth="1"/>
    <col min="34" max="34" width="30.85546875" style="1" hidden="1" customWidth="1"/>
    <col min="35" max="35" width="23" style="1" customWidth="1"/>
    <col min="36" max="36" width="11.42578125" style="1" hidden="1" customWidth="1"/>
    <col min="37" max="37" width="17.85546875" style="1" customWidth="1"/>
    <col min="38" max="39" width="17.28515625" style="1" customWidth="1"/>
    <col min="40" max="40" width="35.85546875" style="1" customWidth="1"/>
    <col min="41" max="41" width="25.85546875" style="1" customWidth="1"/>
    <col min="42" max="42" width="23" style="1" customWidth="1"/>
    <col min="43" max="43" width="55.42578125"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2" t="s">
        <v>2</v>
      </c>
      <c r="AH3" s="462"/>
      <c r="AI3" s="462"/>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35.25" customHeight="1">
      <c r="B6" s="464" t="s">
        <v>93</v>
      </c>
      <c r="C6" s="465"/>
      <c r="D6" s="465"/>
      <c r="E6" s="466"/>
      <c r="F6" s="467" t="s">
        <v>112</v>
      </c>
      <c r="G6" s="468"/>
      <c r="H6" s="468"/>
      <c r="I6" s="468"/>
      <c r="J6" s="468"/>
      <c r="K6" s="468"/>
      <c r="L6" s="279"/>
      <c r="M6" s="465" t="s">
        <v>94</v>
      </c>
      <c r="N6" s="465"/>
      <c r="O6" s="469" t="s">
        <v>922</v>
      </c>
      <c r="P6" s="469"/>
      <c r="Q6" s="469"/>
      <c r="R6" s="469"/>
      <c r="S6" s="470"/>
    </row>
    <row r="7" spans="2:43" ht="35.25" customHeight="1">
      <c r="B7" s="471" t="s">
        <v>95</v>
      </c>
      <c r="C7" s="472"/>
      <c r="D7" s="472"/>
      <c r="E7" s="473"/>
      <c r="F7" s="474" t="s">
        <v>125</v>
      </c>
      <c r="G7" s="475"/>
      <c r="H7" s="475"/>
      <c r="I7" s="475"/>
      <c r="J7" s="475"/>
      <c r="K7" s="475"/>
      <c r="L7" s="475"/>
      <c r="M7" s="475"/>
      <c r="N7" s="475"/>
      <c r="O7" s="475"/>
      <c r="P7" s="475"/>
      <c r="Q7" s="475"/>
      <c r="R7" s="475"/>
      <c r="S7" s="280"/>
    </row>
    <row r="8" spans="2:43" ht="35.25" customHeight="1">
      <c r="B8" s="471" t="s">
        <v>96</v>
      </c>
      <c r="C8" s="472"/>
      <c r="D8" s="472"/>
      <c r="E8" s="473"/>
      <c r="F8" s="476" t="s">
        <v>898</v>
      </c>
      <c r="G8" s="477"/>
      <c r="H8" s="477"/>
      <c r="I8" s="477"/>
      <c r="J8" s="477"/>
      <c r="K8" s="477"/>
      <c r="L8" s="477"/>
      <c r="M8" s="477"/>
      <c r="N8" s="477"/>
      <c r="O8" s="477"/>
      <c r="P8" s="477"/>
      <c r="Q8" s="477"/>
      <c r="R8" s="477"/>
      <c r="S8" s="478"/>
    </row>
    <row r="9" spans="2:43" ht="159" customHeight="1" thickBot="1">
      <c r="B9" s="479" t="s">
        <v>97</v>
      </c>
      <c r="C9" s="480"/>
      <c r="D9" s="480"/>
      <c r="E9" s="481"/>
      <c r="F9" s="482" t="s">
        <v>923</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151"/>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152"/>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499"/>
      <c r="AH12" s="499"/>
      <c r="AI12" s="499"/>
      <c r="AJ12" s="499"/>
      <c r="AK12" s="499"/>
      <c r="AL12" s="501"/>
      <c r="AM12" s="498"/>
      <c r="AN12" s="497" t="s">
        <v>14</v>
      </c>
      <c r="AO12" s="497"/>
      <c r="AP12" s="497"/>
      <c r="AQ12" s="502"/>
    </row>
    <row r="13" spans="2:43" s="10" customFormat="1" ht="30.75" customHeight="1">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28" t="s">
        <v>24</v>
      </c>
      <c r="AG13" s="530" t="s">
        <v>25</v>
      </c>
      <c r="AH13" s="512"/>
      <c r="AI13" s="512"/>
      <c r="AJ13" s="512"/>
      <c r="AK13" s="512"/>
      <c r="AL13" s="512"/>
      <c r="AM13" s="507"/>
      <c r="AN13" s="531" t="s">
        <v>26</v>
      </c>
      <c r="AO13" s="532"/>
      <c r="AP13" s="533"/>
      <c r="AQ13" s="515" t="s">
        <v>27</v>
      </c>
    </row>
    <row r="14" spans="2:43" s="10" customFormat="1" ht="45.75"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7"/>
      <c r="AG14" s="524" t="s">
        <v>28</v>
      </c>
      <c r="AH14" s="415"/>
      <c r="AI14" s="415" t="s">
        <v>29</v>
      </c>
      <c r="AJ14" s="415"/>
      <c r="AK14" s="415" t="s">
        <v>30</v>
      </c>
      <c r="AL14" s="415"/>
      <c r="AM14" s="416"/>
      <c r="AN14" s="4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879</v>
      </c>
      <c r="R15" s="519"/>
      <c r="S15" s="415" t="s">
        <v>37</v>
      </c>
      <c r="T15" s="150"/>
      <c r="U15" s="415" t="s">
        <v>38</v>
      </c>
      <c r="V15" s="150"/>
      <c r="W15" s="415" t="s">
        <v>227</v>
      </c>
      <c r="X15" s="150"/>
      <c r="Y15" s="415" t="s">
        <v>39</v>
      </c>
      <c r="Z15" s="150"/>
      <c r="AA15" s="415" t="s">
        <v>40</v>
      </c>
      <c r="AB15" s="150"/>
      <c r="AC15" s="415" t="s">
        <v>41</v>
      </c>
      <c r="AD15" s="150"/>
      <c r="AE15" s="415" t="s">
        <v>42</v>
      </c>
      <c r="AF15" s="527"/>
      <c r="AG15" s="524"/>
      <c r="AH15" s="415"/>
      <c r="AI15" s="415"/>
      <c r="AJ15" s="415"/>
      <c r="AK15" s="415" t="s">
        <v>34</v>
      </c>
      <c r="AL15" s="415" t="s">
        <v>35</v>
      </c>
      <c r="AM15" s="416" t="s">
        <v>43</v>
      </c>
      <c r="AN15" s="525"/>
      <c r="AO15" s="526"/>
      <c r="AP15" s="527"/>
      <c r="AQ15" s="516"/>
    </row>
    <row r="16" spans="2:43" s="10" customFormat="1" ht="76.5" customHeight="1" thickBot="1">
      <c r="B16" s="495"/>
      <c r="C16" s="505"/>
      <c r="D16" s="506"/>
      <c r="E16" s="509"/>
      <c r="F16" s="16" t="s">
        <v>44</v>
      </c>
      <c r="G16" s="17" t="s">
        <v>45</v>
      </c>
      <c r="H16" s="17" t="s">
        <v>339</v>
      </c>
      <c r="I16" s="418"/>
      <c r="J16" s="14"/>
      <c r="K16" s="520"/>
      <c r="L16" s="521"/>
      <c r="M16" s="523"/>
      <c r="N16" s="521"/>
      <c r="O16" s="417"/>
      <c r="P16" s="418"/>
      <c r="Q16" s="520"/>
      <c r="R16" s="521"/>
      <c r="S16" s="417"/>
      <c r="T16" s="149"/>
      <c r="U16" s="417"/>
      <c r="V16" s="149"/>
      <c r="W16" s="417"/>
      <c r="X16" s="149"/>
      <c r="Y16" s="417"/>
      <c r="Z16" s="149"/>
      <c r="AA16" s="417"/>
      <c r="AB16" s="149"/>
      <c r="AC16" s="417"/>
      <c r="AD16" s="149"/>
      <c r="AE16" s="417"/>
      <c r="AF16" s="529"/>
      <c r="AG16" s="519"/>
      <c r="AH16" s="417"/>
      <c r="AI16" s="417"/>
      <c r="AJ16" s="417"/>
      <c r="AK16" s="417"/>
      <c r="AL16" s="417"/>
      <c r="AM16" s="418"/>
      <c r="AN16" s="525"/>
      <c r="AO16" s="526"/>
      <c r="AP16" s="527"/>
      <c r="AQ16" s="517"/>
    </row>
    <row r="17" spans="2:43" s="19" customFormat="1" ht="78.75" customHeight="1">
      <c r="B17" s="20">
        <v>1</v>
      </c>
      <c r="C17" s="21" t="s">
        <v>47</v>
      </c>
      <c r="D17" s="22" t="s">
        <v>114</v>
      </c>
      <c r="E17" s="23" t="s">
        <v>572</v>
      </c>
      <c r="F17" s="24" t="s">
        <v>730</v>
      </c>
      <c r="G17" s="25" t="s">
        <v>731</v>
      </c>
      <c r="H17" s="25" t="s">
        <v>732</v>
      </c>
      <c r="I17" s="26" t="s">
        <v>51</v>
      </c>
      <c r="J17" s="27" t="str">
        <f>IF(I17="corrupción","impactoco","impacto")</f>
        <v>impacto</v>
      </c>
      <c r="K17" s="28" t="s">
        <v>131</v>
      </c>
      <c r="L17" s="29" t="str">
        <f t="shared" ref="L17:L34" si="0">IF(K17="RARO","1",IF(K17="IMPROBABLE","2",IF(K17="POSIBLE","3",IF(K17="PROBABLE","4",IF(K17="CASI CIERTA","5","")))))</f>
        <v>3</v>
      </c>
      <c r="M17" s="30" t="s">
        <v>53</v>
      </c>
      <c r="N17" s="29" t="str">
        <f>IF(M17="INSIGNIFICANTE","1",IF(M17="MENOR","2",IF(M17="MODERADO","3",IF(M17="MAYOR","4",IF(M17="CATASTRÓFICO","5","")))))</f>
        <v>4</v>
      </c>
      <c r="O17" s="31">
        <f>IF(L17="","",L17*N17)</f>
        <v>12</v>
      </c>
      <c r="P17" s="32" t="str">
        <f>IF(O17="","",IF(O17&gt;=15,"RIESGO EXTREMO",IF(O17&gt;=7,"RIESGO ALTO",IF(O17&gt;=4,"RIESGO MODERADO",IF(O17&gt;=1,"RIESGO BAJO","")))))</f>
        <v>RIESGO ALTO</v>
      </c>
      <c r="Q17" s="539" t="s">
        <v>733</v>
      </c>
      <c r="R17" s="540"/>
      <c r="S17" s="30" t="s">
        <v>55</v>
      </c>
      <c r="T17" s="33">
        <f>IF(S17="SI",15,0)</f>
        <v>15</v>
      </c>
      <c r="U17" s="30" t="s">
        <v>55</v>
      </c>
      <c r="V17" s="33">
        <f>IF(U17="SI",5,0)</f>
        <v>5</v>
      </c>
      <c r="W17" s="30" t="s">
        <v>55</v>
      </c>
      <c r="X17" s="34">
        <f>IF(W17="SI",25,0)</f>
        <v>25</v>
      </c>
      <c r="Y17" s="30" t="s">
        <v>55</v>
      </c>
      <c r="Z17" s="33">
        <f>IF(Y17="SI",15,0)</f>
        <v>15</v>
      </c>
      <c r="AA17" s="30" t="s">
        <v>55</v>
      </c>
      <c r="AB17" s="34">
        <f>IF(AA17="SI",10,0)</f>
        <v>10</v>
      </c>
      <c r="AC17" s="30" t="s">
        <v>55</v>
      </c>
      <c r="AD17" s="33">
        <f>IF(AC17="SI",30,0)</f>
        <v>30</v>
      </c>
      <c r="AE17" s="266">
        <f>T17+V17+X17+Z17+AB17+AD17</f>
        <v>100</v>
      </c>
      <c r="AF17" s="36" t="str">
        <f>IF(AE17="","",IF(AE17="","",IF(AE17&gt;76,"2",IF(AE17&gt;=51,"1",IF(AE17&gt;=0,"0","")))))</f>
        <v>2</v>
      </c>
      <c r="AG17" s="28" t="s">
        <v>74</v>
      </c>
      <c r="AH17" s="29" t="str">
        <f t="shared" ref="AH17:AH34" si="1">IF(AG17="RARO","1",IF(AG17="IMPROBABLE","2",IF(AG17="POSIBLE","3",IF(AG17="PROBABLE","4",IF(AG17="CASI CIERTA","5","")))))</f>
        <v>1</v>
      </c>
      <c r="AI17" s="30" t="s">
        <v>53</v>
      </c>
      <c r="AJ17" s="29" t="str">
        <f>IF(AI17="INSIGNIFICANTE","1",IF(AI17="MENOR","2",IF(AI17="MODERADO","3",IF(AI17="MAYOR","4",IF(AI17="CATASTRÓFICO","5","")))))</f>
        <v>4</v>
      </c>
      <c r="AK17" s="31">
        <f t="shared" ref="AK17:AK31" si="2">IF(AH17="","",AH17*AJ17)</f>
        <v>4</v>
      </c>
      <c r="AL17" s="31" t="str">
        <f>IF(AK17="","",IF(AK17&gt;=15,"RIESGO EXTREMO",IF(AK17&gt;=7,"RIESGO ALTO",IF(AK17&gt;=4,"RIESGO MODERADO",IF(AK17&gt;=1,"RIESGO BAJO","")))))</f>
        <v>RIESGO MODERADO</v>
      </c>
      <c r="AM17" s="32" t="str">
        <f>IF(AL17="","",IF(AL17="RIESGO EXTREMO","COMPARTIR O TRANSFERIR EL RIESGO",IF(AL17="RIESGO ALTO","EVITAR EL RIESGO",IF(AL17="RIESGO MODERADO","REDUCIR EL RIESGO",IF(AL17="RIESGO BAJO","ASUMIR","")))))</f>
        <v>REDUCIR EL RIESGO</v>
      </c>
      <c r="AN17" s="395" t="s">
        <v>734</v>
      </c>
      <c r="AO17" s="267" t="s">
        <v>761</v>
      </c>
      <c r="AP17" s="95">
        <v>42719</v>
      </c>
      <c r="AQ17" s="268" t="s">
        <v>735</v>
      </c>
    </row>
    <row r="18" spans="2:43" s="19" customFormat="1" ht="81.75" customHeight="1">
      <c r="B18" s="41">
        <v>2</v>
      </c>
      <c r="C18" s="42" t="s">
        <v>47</v>
      </c>
      <c r="D18" s="43" t="s">
        <v>60</v>
      </c>
      <c r="E18" s="44" t="s">
        <v>296</v>
      </c>
      <c r="F18" s="269" t="s">
        <v>736</v>
      </c>
      <c r="G18" s="147" t="s">
        <v>737</v>
      </c>
      <c r="H18" s="147" t="s">
        <v>738</v>
      </c>
      <c r="I18" s="46" t="s">
        <v>64</v>
      </c>
      <c r="J18" s="47" t="str">
        <f t="shared" ref="J18:J34" si="3">IF(I18="corrupción","impactoco","impacto")</f>
        <v>impacto</v>
      </c>
      <c r="K18" s="48" t="s">
        <v>73</v>
      </c>
      <c r="L18" s="49" t="str">
        <f t="shared" si="0"/>
        <v>2</v>
      </c>
      <c r="M18" s="50" t="s">
        <v>137</v>
      </c>
      <c r="N18" s="49" t="str">
        <f t="shared" ref="N18:N34" si="4">IF(M18="INSIGNIFICANTE","1",IF(M18="MENOR","2",IF(M18="MODERADO","3",IF(M18="MAYOR","4",IF(M18="CATASTRÓFICO","5","")))))</f>
        <v>2</v>
      </c>
      <c r="O18" s="51">
        <f t="shared" ref="O18:O31" si="5">IF(L18="","",L18*N18)</f>
        <v>4</v>
      </c>
      <c r="P18" s="52" t="str">
        <f t="shared" ref="P18:P31" si="6">IF(O18="","",IF(O18&gt;=15,"RIESGO EXTREMO",IF(O18&gt;=7,"RIESGO ALTO",IF(O18&gt;=4,"RIESGO MODERADO",IF(O18&gt;=1,"RIESGO BAJO","")))))</f>
        <v>RIESGO MODERADO</v>
      </c>
      <c r="Q18" s="537" t="s">
        <v>739</v>
      </c>
      <c r="R18" s="538"/>
      <c r="S18" s="50" t="s">
        <v>55</v>
      </c>
      <c r="T18" s="53">
        <f t="shared" ref="T18:T34" si="7">IF(S18="SI",15,0)</f>
        <v>15</v>
      </c>
      <c r="U18" s="50" t="s">
        <v>55</v>
      </c>
      <c r="V18" s="53">
        <f t="shared" ref="V18:V34" si="8">IF(U18="SI",5,0)</f>
        <v>5</v>
      </c>
      <c r="W18" s="50" t="s">
        <v>55</v>
      </c>
      <c r="X18" s="54">
        <f t="shared" ref="X18:X20" si="9">IF(W18="SI",25,0)</f>
        <v>25</v>
      </c>
      <c r="Y18" s="50" t="s">
        <v>55</v>
      </c>
      <c r="Z18" s="53">
        <f t="shared" ref="Z18:Z34" si="10">IF(Y18="SI",15,0)</f>
        <v>15</v>
      </c>
      <c r="AA18" s="50" t="s">
        <v>55</v>
      </c>
      <c r="AB18" s="54">
        <f t="shared" ref="AB18:AB34" si="11">IF(AA18="SI",10,0)</f>
        <v>10</v>
      </c>
      <c r="AC18" s="50" t="s">
        <v>55</v>
      </c>
      <c r="AD18" s="53">
        <f t="shared" ref="AD18:AD34" si="12">IF(AC18="SI",30,0)</f>
        <v>30</v>
      </c>
      <c r="AE18" s="270">
        <f t="shared" ref="AE18:AE20" si="13">T18+V18+X18+Z18+AB18+AD18</f>
        <v>100</v>
      </c>
      <c r="AF18" s="300" t="str">
        <f t="shared" ref="AF18:AF34" si="14">IF(AE18="","",IF(AE18="","",IF(AE18&gt;76,"2",IF(AE18&gt;=51,"1",IF(AE18&gt;=0,"0","")))))</f>
        <v>2</v>
      </c>
      <c r="AG18" s="48" t="s">
        <v>74</v>
      </c>
      <c r="AH18" s="49" t="str">
        <f t="shared" si="1"/>
        <v>1</v>
      </c>
      <c r="AI18" s="50" t="s">
        <v>137</v>
      </c>
      <c r="AJ18" s="49" t="str">
        <f t="shared" ref="AJ18:AJ34" si="15">IF(AI18="INSIGNIFICANTE","1",IF(AI18="MENOR","2",IF(AI18="MODERADO","3",IF(AI18="MAYOR","4",IF(AI18="CATASTRÓFICO","5","")))))</f>
        <v>2</v>
      </c>
      <c r="AK18" s="51">
        <f t="shared" si="2"/>
        <v>2</v>
      </c>
      <c r="AL18" s="51" t="str">
        <f t="shared" ref="AL18:AL31" si="16">IF(AK18="","",IF(AK18&gt;=15,"RIESGO EXTREMO",IF(AK18&gt;=7,"RIESGO ALTO",IF(AK18&gt;=4,"RIESGO MODERADO",IF(AK18&gt;=1,"RIESGO BAJO","")))))</f>
        <v>RIESGO BAJO</v>
      </c>
      <c r="AM18" s="52" t="str">
        <f t="shared" ref="AM18:AM34" si="17">IF(AL18="","",IF(AL18="RIESGO EXTREMO","COMPARTIR O TRANSFERIR EL RIESGO",IF(AL18="RIESGO ALTO","EVITAR EL RIESGO",IF(AL18="RIESGO MODERADO","REDUCIR EL RIESGO",IF(AL18="RIESGO BAJO","ASUMIR","")))))</f>
        <v>ASUMIR</v>
      </c>
      <c r="AN18" s="396" t="s">
        <v>740</v>
      </c>
      <c r="AO18" s="144" t="s">
        <v>761</v>
      </c>
      <c r="AP18" s="95">
        <v>42719</v>
      </c>
      <c r="AQ18" s="271" t="s">
        <v>741</v>
      </c>
    </row>
    <row r="19" spans="2:43" s="19" customFormat="1" ht="111" customHeight="1">
      <c r="B19" s="41">
        <v>4</v>
      </c>
      <c r="C19" s="42" t="s">
        <v>47</v>
      </c>
      <c r="D19" s="43" t="s">
        <v>118</v>
      </c>
      <c r="E19" s="272" t="s">
        <v>167</v>
      </c>
      <c r="F19" s="269" t="s">
        <v>742</v>
      </c>
      <c r="G19" s="147" t="s">
        <v>743</v>
      </c>
      <c r="H19" s="147" t="s">
        <v>744</v>
      </c>
      <c r="I19" s="46" t="s">
        <v>51</v>
      </c>
      <c r="J19" s="47" t="str">
        <f t="shared" si="3"/>
        <v>impacto</v>
      </c>
      <c r="K19" s="48" t="s">
        <v>131</v>
      </c>
      <c r="L19" s="49" t="str">
        <f t="shared" si="0"/>
        <v>3</v>
      </c>
      <c r="M19" s="50" t="s">
        <v>82</v>
      </c>
      <c r="N19" s="49" t="str">
        <f t="shared" si="4"/>
        <v>5</v>
      </c>
      <c r="O19" s="51">
        <f t="shared" si="5"/>
        <v>15</v>
      </c>
      <c r="P19" s="52" t="str">
        <f t="shared" si="6"/>
        <v>RIESGO EXTREMO</v>
      </c>
      <c r="Q19" s="537" t="s">
        <v>745</v>
      </c>
      <c r="R19" s="538"/>
      <c r="S19" s="50" t="s">
        <v>55</v>
      </c>
      <c r="T19" s="53">
        <f t="shared" si="7"/>
        <v>15</v>
      </c>
      <c r="U19" s="50" t="s">
        <v>55</v>
      </c>
      <c r="V19" s="53">
        <f t="shared" si="8"/>
        <v>5</v>
      </c>
      <c r="W19" s="50" t="s">
        <v>55</v>
      </c>
      <c r="X19" s="54">
        <f t="shared" si="9"/>
        <v>25</v>
      </c>
      <c r="Y19" s="50" t="s">
        <v>55</v>
      </c>
      <c r="Z19" s="53">
        <f t="shared" si="10"/>
        <v>15</v>
      </c>
      <c r="AA19" s="50" t="s">
        <v>55</v>
      </c>
      <c r="AB19" s="54">
        <f t="shared" si="11"/>
        <v>10</v>
      </c>
      <c r="AC19" s="50" t="s">
        <v>55</v>
      </c>
      <c r="AD19" s="53">
        <f t="shared" si="12"/>
        <v>30</v>
      </c>
      <c r="AE19" s="270">
        <f t="shared" si="13"/>
        <v>100</v>
      </c>
      <c r="AF19" s="300" t="str">
        <f t="shared" si="14"/>
        <v>2</v>
      </c>
      <c r="AG19" s="48" t="s">
        <v>74</v>
      </c>
      <c r="AH19" s="49" t="str">
        <f t="shared" si="1"/>
        <v>1</v>
      </c>
      <c r="AI19" s="50" t="s">
        <v>82</v>
      </c>
      <c r="AJ19" s="49" t="str">
        <f t="shared" si="15"/>
        <v>5</v>
      </c>
      <c r="AK19" s="51">
        <f t="shared" si="2"/>
        <v>5</v>
      </c>
      <c r="AL19" s="51" t="str">
        <f t="shared" si="16"/>
        <v>RIESGO MODERADO</v>
      </c>
      <c r="AM19" s="52" t="str">
        <f t="shared" si="17"/>
        <v>REDUCIR EL RIESGO</v>
      </c>
      <c r="AN19" s="397" t="s">
        <v>746</v>
      </c>
      <c r="AO19" s="144" t="s">
        <v>761</v>
      </c>
      <c r="AP19" s="95">
        <v>42719</v>
      </c>
      <c r="AQ19" s="273" t="s">
        <v>747</v>
      </c>
    </row>
    <row r="20" spans="2:43" s="19" customFormat="1" ht="84.75" customHeight="1" thickBot="1">
      <c r="B20" s="72">
        <v>5</v>
      </c>
      <c r="C20" s="73" t="s">
        <v>100</v>
      </c>
      <c r="D20" s="74" t="s">
        <v>118</v>
      </c>
      <c r="E20" s="75" t="s">
        <v>198</v>
      </c>
      <c r="F20" s="146" t="s">
        <v>748</v>
      </c>
      <c r="G20" s="77" t="s">
        <v>749</v>
      </c>
      <c r="H20" s="77" t="s">
        <v>750</v>
      </c>
      <c r="I20" s="78" t="s">
        <v>51</v>
      </c>
      <c r="J20" s="79" t="str">
        <f t="shared" si="3"/>
        <v>impacto</v>
      </c>
      <c r="K20" s="80" t="s">
        <v>65</v>
      </c>
      <c r="L20" s="81" t="str">
        <f t="shared" si="0"/>
        <v>4</v>
      </c>
      <c r="M20" s="82" t="s">
        <v>83</v>
      </c>
      <c r="N20" s="81" t="str">
        <f t="shared" si="4"/>
        <v>3</v>
      </c>
      <c r="O20" s="83">
        <f t="shared" si="5"/>
        <v>12</v>
      </c>
      <c r="P20" s="84" t="str">
        <f t="shared" si="6"/>
        <v>RIESGO ALTO</v>
      </c>
      <c r="Q20" s="547" t="s">
        <v>751</v>
      </c>
      <c r="R20" s="548"/>
      <c r="S20" s="82" t="s">
        <v>55</v>
      </c>
      <c r="T20" s="85">
        <f t="shared" si="7"/>
        <v>15</v>
      </c>
      <c r="U20" s="82" t="s">
        <v>55</v>
      </c>
      <c r="V20" s="85">
        <f t="shared" si="8"/>
        <v>5</v>
      </c>
      <c r="W20" s="82" t="s">
        <v>55</v>
      </c>
      <c r="X20" s="86">
        <f t="shared" si="9"/>
        <v>25</v>
      </c>
      <c r="Y20" s="82" t="s">
        <v>55</v>
      </c>
      <c r="Z20" s="85">
        <f t="shared" si="10"/>
        <v>15</v>
      </c>
      <c r="AA20" s="82" t="s">
        <v>55</v>
      </c>
      <c r="AB20" s="86">
        <f t="shared" si="11"/>
        <v>10</v>
      </c>
      <c r="AC20" s="82" t="s">
        <v>55</v>
      </c>
      <c r="AD20" s="85">
        <f t="shared" si="12"/>
        <v>30</v>
      </c>
      <c r="AE20" s="274">
        <f t="shared" si="13"/>
        <v>100</v>
      </c>
      <c r="AF20" s="301" t="str">
        <f t="shared" si="14"/>
        <v>2</v>
      </c>
      <c r="AG20" s="80" t="s">
        <v>73</v>
      </c>
      <c r="AH20" s="81" t="str">
        <f t="shared" si="1"/>
        <v>2</v>
      </c>
      <c r="AI20" s="82" t="s">
        <v>83</v>
      </c>
      <c r="AJ20" s="81" t="str">
        <f t="shared" si="15"/>
        <v>3</v>
      </c>
      <c r="AK20" s="83">
        <f t="shared" si="2"/>
        <v>6</v>
      </c>
      <c r="AL20" s="83" t="str">
        <f t="shared" si="16"/>
        <v>RIESGO MODERADO</v>
      </c>
      <c r="AM20" s="84" t="str">
        <f t="shared" si="17"/>
        <v>REDUCIR EL RIESGO</v>
      </c>
      <c r="AN20" s="398" t="s">
        <v>752</v>
      </c>
      <c r="AO20" s="275" t="s">
        <v>761</v>
      </c>
      <c r="AP20" s="132">
        <v>42719</v>
      </c>
      <c r="AQ20" s="276" t="s">
        <v>753</v>
      </c>
    </row>
    <row r="21" spans="2:43" s="19" customFormat="1" ht="15.75" hidden="1">
      <c r="B21" s="112">
        <v>7</v>
      </c>
      <c r="C21" s="113"/>
      <c r="D21" s="114"/>
      <c r="E21" s="115"/>
      <c r="F21" s="116"/>
      <c r="G21" s="111"/>
      <c r="H21" s="111"/>
      <c r="I21" s="117"/>
      <c r="J21" s="118" t="str">
        <f t="shared" si="3"/>
        <v>impacto</v>
      </c>
      <c r="K21" s="119"/>
      <c r="L21" s="120" t="str">
        <f t="shared" si="0"/>
        <v/>
      </c>
      <c r="M21" s="121"/>
      <c r="N21" s="120" t="str">
        <f t="shared" si="4"/>
        <v/>
      </c>
      <c r="O21" s="122" t="str">
        <f t="shared" si="5"/>
        <v/>
      </c>
      <c r="P21" s="123" t="str">
        <f t="shared" si="6"/>
        <v/>
      </c>
      <c r="Q21" s="549"/>
      <c r="R21" s="550"/>
      <c r="S21" s="121"/>
      <c r="T21" s="124">
        <f t="shared" si="7"/>
        <v>0</v>
      </c>
      <c r="U21" s="121"/>
      <c r="V21" s="124">
        <f t="shared" si="8"/>
        <v>0</v>
      </c>
      <c r="W21" s="121"/>
      <c r="X21" s="125">
        <f t="shared" ref="X21:X34" si="18">IF(W21="SI",15,0)</f>
        <v>0</v>
      </c>
      <c r="Y21" s="121"/>
      <c r="Z21" s="124">
        <f t="shared" si="10"/>
        <v>0</v>
      </c>
      <c r="AA21" s="121"/>
      <c r="AB21" s="125">
        <f t="shared" si="11"/>
        <v>0</v>
      </c>
      <c r="AC21" s="121"/>
      <c r="AD21" s="124">
        <f t="shared" si="12"/>
        <v>0</v>
      </c>
      <c r="AE21" s="277" t="e">
        <f>T21+V21+X21+#REF!+Z21+AB21+AD21</f>
        <v>#REF!</v>
      </c>
      <c r="AF21" s="127" t="e">
        <f t="shared" si="14"/>
        <v>#REF!</v>
      </c>
      <c r="AG21" s="119"/>
      <c r="AH21" s="120" t="str">
        <f t="shared" si="1"/>
        <v/>
      </c>
      <c r="AI21" s="121"/>
      <c r="AJ21" s="120" t="str">
        <f t="shared" si="15"/>
        <v/>
      </c>
      <c r="AK21" s="122" t="str">
        <f t="shared" si="2"/>
        <v/>
      </c>
      <c r="AL21" s="123" t="str">
        <f t="shared" si="16"/>
        <v/>
      </c>
      <c r="AM21" s="123" t="str">
        <f t="shared" si="17"/>
        <v/>
      </c>
      <c r="AN21" s="128"/>
      <c r="AO21" s="122"/>
      <c r="AP21" s="59"/>
      <c r="AQ21" s="129"/>
    </row>
    <row r="22" spans="2:43" s="19" customFormat="1" ht="15.75" hidden="1">
      <c r="B22" s="41">
        <v>8</v>
      </c>
      <c r="C22" s="42"/>
      <c r="D22" s="43"/>
      <c r="E22" s="44"/>
      <c r="F22" s="45"/>
      <c r="G22" s="62"/>
      <c r="H22" s="62"/>
      <c r="I22" s="46"/>
      <c r="J22" s="47" t="str">
        <f t="shared" si="3"/>
        <v>impacto</v>
      </c>
      <c r="K22" s="48"/>
      <c r="L22" s="49" t="str">
        <f t="shared" si="0"/>
        <v/>
      </c>
      <c r="M22" s="50"/>
      <c r="N22" s="49" t="str">
        <f t="shared" si="4"/>
        <v/>
      </c>
      <c r="O22" s="51" t="str">
        <f t="shared" si="5"/>
        <v/>
      </c>
      <c r="P22" s="52" t="str">
        <f t="shared" si="6"/>
        <v/>
      </c>
      <c r="Q22" s="537"/>
      <c r="R22" s="538"/>
      <c r="S22" s="50"/>
      <c r="T22" s="53">
        <f t="shared" si="7"/>
        <v>0</v>
      </c>
      <c r="U22" s="50"/>
      <c r="V22" s="53">
        <f t="shared" si="8"/>
        <v>0</v>
      </c>
      <c r="W22" s="50"/>
      <c r="X22" s="54">
        <f t="shared" si="18"/>
        <v>0</v>
      </c>
      <c r="Y22" s="50"/>
      <c r="Z22" s="53">
        <f t="shared" si="10"/>
        <v>0</v>
      </c>
      <c r="AA22" s="50"/>
      <c r="AB22" s="54">
        <f t="shared" si="11"/>
        <v>0</v>
      </c>
      <c r="AC22" s="50"/>
      <c r="AD22" s="53">
        <f t="shared" si="12"/>
        <v>0</v>
      </c>
      <c r="AE22" s="270" t="e">
        <f>T22+V22+X22+#REF!+Z22+AB22+AD22</f>
        <v>#REF!</v>
      </c>
      <c r="AF22" s="56" t="e">
        <f t="shared" si="14"/>
        <v>#REF!</v>
      </c>
      <c r="AG22" s="48"/>
      <c r="AH22" s="49" t="str">
        <f t="shared" si="1"/>
        <v/>
      </c>
      <c r="AI22" s="50"/>
      <c r="AJ22" s="49" t="str">
        <f t="shared" si="15"/>
        <v/>
      </c>
      <c r="AK22" s="51" t="str">
        <f t="shared" si="2"/>
        <v/>
      </c>
      <c r="AL22" s="52" t="str">
        <f t="shared" si="16"/>
        <v/>
      </c>
      <c r="AM22" s="52" t="str">
        <f t="shared" si="17"/>
        <v/>
      </c>
      <c r="AN22" s="68"/>
      <c r="AO22" s="51"/>
      <c r="AP22" s="64"/>
      <c r="AQ22" s="69"/>
    </row>
    <row r="23" spans="2:43" s="19" customFormat="1" ht="36.75" hidden="1" customHeight="1">
      <c r="B23" s="41">
        <v>9</v>
      </c>
      <c r="C23" s="42"/>
      <c r="D23" s="43"/>
      <c r="E23" s="44"/>
      <c r="F23" s="45"/>
      <c r="G23" s="62"/>
      <c r="H23" s="111"/>
      <c r="I23" s="46"/>
      <c r="J23" s="47" t="str">
        <f t="shared" si="3"/>
        <v>impacto</v>
      </c>
      <c r="K23" s="48"/>
      <c r="L23" s="49" t="str">
        <f t="shared" si="0"/>
        <v/>
      </c>
      <c r="M23" s="50"/>
      <c r="N23" s="49" t="str">
        <f t="shared" si="4"/>
        <v/>
      </c>
      <c r="O23" s="51" t="str">
        <f t="shared" si="5"/>
        <v/>
      </c>
      <c r="P23" s="52" t="str">
        <f t="shared" si="6"/>
        <v/>
      </c>
      <c r="Q23" s="537"/>
      <c r="R23" s="538"/>
      <c r="S23" s="50"/>
      <c r="T23" s="53">
        <f t="shared" si="7"/>
        <v>0</v>
      </c>
      <c r="U23" s="50"/>
      <c r="V23" s="53">
        <f t="shared" si="8"/>
        <v>0</v>
      </c>
      <c r="W23" s="50"/>
      <c r="X23" s="54">
        <f t="shared" si="18"/>
        <v>0</v>
      </c>
      <c r="Y23" s="50"/>
      <c r="Z23" s="53">
        <f t="shared" si="10"/>
        <v>0</v>
      </c>
      <c r="AA23" s="50"/>
      <c r="AB23" s="54">
        <f t="shared" si="11"/>
        <v>0</v>
      </c>
      <c r="AC23" s="50"/>
      <c r="AD23" s="53">
        <f t="shared" si="12"/>
        <v>0</v>
      </c>
      <c r="AE23" s="270" t="e">
        <f>T23+V23+X23+#REF!+Z23+AB23+AD23</f>
        <v>#REF!</v>
      </c>
      <c r="AF23" s="56" t="e">
        <f t="shared" si="14"/>
        <v>#REF!</v>
      </c>
      <c r="AG23" s="48"/>
      <c r="AH23" s="49" t="str">
        <f t="shared" si="1"/>
        <v/>
      </c>
      <c r="AI23" s="50"/>
      <c r="AJ23" s="49" t="str">
        <f t="shared" si="15"/>
        <v/>
      </c>
      <c r="AK23" s="51" t="str">
        <f t="shared" si="2"/>
        <v/>
      </c>
      <c r="AL23" s="52" t="str">
        <f t="shared" si="16"/>
        <v/>
      </c>
      <c r="AM23" s="52" t="str">
        <f t="shared" si="17"/>
        <v/>
      </c>
      <c r="AN23" s="68"/>
      <c r="AO23" s="51"/>
      <c r="AP23" s="64"/>
      <c r="AQ23" s="69"/>
    </row>
    <row r="24" spans="2:43" s="19" customFormat="1" ht="36.75" hidden="1" customHeight="1">
      <c r="B24" s="41">
        <v>10</v>
      </c>
      <c r="C24" s="42"/>
      <c r="D24" s="43"/>
      <c r="E24" s="44"/>
      <c r="F24" s="45"/>
      <c r="G24" s="62"/>
      <c r="H24" s="62"/>
      <c r="I24" s="46"/>
      <c r="J24" s="47" t="str">
        <f t="shared" si="3"/>
        <v>impacto</v>
      </c>
      <c r="K24" s="48"/>
      <c r="L24" s="49" t="str">
        <f t="shared" si="0"/>
        <v/>
      </c>
      <c r="M24" s="50"/>
      <c r="N24" s="49" t="str">
        <f t="shared" si="4"/>
        <v/>
      </c>
      <c r="O24" s="51"/>
      <c r="P24" s="52"/>
      <c r="Q24" s="537"/>
      <c r="R24" s="538"/>
      <c r="S24" s="50"/>
      <c r="T24" s="53">
        <f t="shared" si="7"/>
        <v>0</v>
      </c>
      <c r="U24" s="50"/>
      <c r="V24" s="53">
        <f t="shared" si="8"/>
        <v>0</v>
      </c>
      <c r="W24" s="50"/>
      <c r="X24" s="54">
        <f t="shared" si="18"/>
        <v>0</v>
      </c>
      <c r="Y24" s="50"/>
      <c r="Z24" s="53">
        <f t="shared" si="10"/>
        <v>0</v>
      </c>
      <c r="AA24" s="50"/>
      <c r="AB24" s="54">
        <f t="shared" si="11"/>
        <v>0</v>
      </c>
      <c r="AC24" s="50"/>
      <c r="AD24" s="53">
        <f t="shared" si="12"/>
        <v>0</v>
      </c>
      <c r="AE24" s="270" t="e">
        <f>T24+V24+X24+#REF!+Z24+AB24+AD24</f>
        <v>#REF!</v>
      </c>
      <c r="AF24" s="56" t="e">
        <f t="shared" si="14"/>
        <v>#REF!</v>
      </c>
      <c r="AG24" s="48"/>
      <c r="AH24" s="49" t="str">
        <f t="shared" si="1"/>
        <v/>
      </c>
      <c r="AI24" s="50"/>
      <c r="AJ24" s="49" t="str">
        <f t="shared" si="15"/>
        <v/>
      </c>
      <c r="AK24" s="51"/>
      <c r="AL24" s="52"/>
      <c r="AM24" s="52" t="str">
        <f t="shared" si="17"/>
        <v/>
      </c>
      <c r="AN24" s="68"/>
      <c r="AO24" s="51"/>
      <c r="AP24" s="64"/>
      <c r="AQ24" s="69"/>
    </row>
    <row r="25" spans="2:43" s="19" customFormat="1" ht="36.75" hidden="1" customHeight="1">
      <c r="B25" s="41">
        <v>11</v>
      </c>
      <c r="C25" s="42"/>
      <c r="D25" s="43"/>
      <c r="E25" s="44"/>
      <c r="F25" s="45"/>
      <c r="G25" s="62"/>
      <c r="H25" s="62"/>
      <c r="I25" s="46"/>
      <c r="J25" s="47" t="str">
        <f t="shared" si="3"/>
        <v>impacto</v>
      </c>
      <c r="K25" s="48"/>
      <c r="L25" s="49" t="str">
        <f t="shared" si="0"/>
        <v/>
      </c>
      <c r="M25" s="50"/>
      <c r="N25" s="49" t="str">
        <f t="shared" si="4"/>
        <v/>
      </c>
      <c r="O25" s="51"/>
      <c r="P25" s="52"/>
      <c r="Q25" s="537"/>
      <c r="R25" s="538"/>
      <c r="S25" s="50"/>
      <c r="T25" s="53">
        <f t="shared" si="7"/>
        <v>0</v>
      </c>
      <c r="U25" s="50"/>
      <c r="V25" s="53">
        <f t="shared" si="8"/>
        <v>0</v>
      </c>
      <c r="W25" s="50"/>
      <c r="X25" s="54">
        <f t="shared" si="18"/>
        <v>0</v>
      </c>
      <c r="Y25" s="50"/>
      <c r="Z25" s="53">
        <f t="shared" si="10"/>
        <v>0</v>
      </c>
      <c r="AA25" s="50"/>
      <c r="AB25" s="54">
        <f t="shared" si="11"/>
        <v>0</v>
      </c>
      <c r="AC25" s="50"/>
      <c r="AD25" s="53">
        <f t="shared" si="12"/>
        <v>0</v>
      </c>
      <c r="AE25" s="270" t="e">
        <f>T25+V25+X25+#REF!+Z25+AB25+AD25</f>
        <v>#REF!</v>
      </c>
      <c r="AF25" s="56" t="e">
        <f t="shared" si="14"/>
        <v>#REF!</v>
      </c>
      <c r="AG25" s="48"/>
      <c r="AH25" s="49" t="str">
        <f t="shared" si="1"/>
        <v/>
      </c>
      <c r="AI25" s="50"/>
      <c r="AJ25" s="49" t="str">
        <f t="shared" si="15"/>
        <v/>
      </c>
      <c r="AK25" s="51"/>
      <c r="AL25" s="52"/>
      <c r="AM25" s="52" t="str">
        <f t="shared" si="17"/>
        <v/>
      </c>
      <c r="AN25" s="68"/>
      <c r="AO25" s="51"/>
      <c r="AP25" s="64"/>
      <c r="AQ25" s="69"/>
    </row>
    <row r="26" spans="2:43" s="19" customFormat="1" ht="36.75" hidden="1" customHeight="1">
      <c r="B26" s="41">
        <v>12</v>
      </c>
      <c r="C26" s="42"/>
      <c r="D26" s="43"/>
      <c r="E26" s="44"/>
      <c r="F26" s="45"/>
      <c r="G26" s="62"/>
      <c r="H26" s="62"/>
      <c r="I26" s="46"/>
      <c r="J26" s="47" t="str">
        <f t="shared" si="3"/>
        <v>impacto</v>
      </c>
      <c r="K26" s="48"/>
      <c r="L26" s="49" t="str">
        <f>IF(K26="RARO","1",IF(K26="IMPROBABLE","2",IF(K26="POSIBLE","3",IF(K26="PROBABLE","4",IF(K26="CASI CIERTA","5","")))))</f>
        <v/>
      </c>
      <c r="M26" s="50"/>
      <c r="N26" s="49" t="str">
        <f>IF(M26="INSIGNIFICANTE","1",IF(M26="MENOR","2",IF(M26="MODERADO","3",IF(M26="MAYOR","4",IF(M26="CATASTRÓFICO","5","")))))</f>
        <v/>
      </c>
      <c r="O26" s="51" t="str">
        <f>IF(L26="","",L26*N26)</f>
        <v/>
      </c>
      <c r="P26" s="52" t="str">
        <f>IF(O26="","",IF(O26&gt;=15,"RIESGO EXTREMO",IF(O26&gt;=7,"RIESGO ALTO",IF(O26&gt;=4,"RIESGO MODERADO",IF(O26&gt;=1,"RIESGO BAJO","")))))</f>
        <v/>
      </c>
      <c r="Q26" s="537"/>
      <c r="R26" s="538"/>
      <c r="S26" s="50"/>
      <c r="T26" s="53">
        <f t="shared" si="7"/>
        <v>0</v>
      </c>
      <c r="U26" s="50"/>
      <c r="V26" s="53">
        <f t="shared" si="8"/>
        <v>0</v>
      </c>
      <c r="W26" s="50"/>
      <c r="X26" s="54">
        <f t="shared" si="18"/>
        <v>0</v>
      </c>
      <c r="Y26" s="50"/>
      <c r="Z26" s="53">
        <f t="shared" si="10"/>
        <v>0</v>
      </c>
      <c r="AA26" s="50"/>
      <c r="AB26" s="54">
        <f t="shared" si="11"/>
        <v>0</v>
      </c>
      <c r="AC26" s="50"/>
      <c r="AD26" s="53">
        <f t="shared" si="12"/>
        <v>0</v>
      </c>
      <c r="AE26" s="270" t="e">
        <f>T26+V26+X26+#REF!+Z26+AB26+AD26</f>
        <v>#REF!</v>
      </c>
      <c r="AF26" s="56" t="e">
        <f t="shared" si="14"/>
        <v>#REF!</v>
      </c>
      <c r="AG26" s="48"/>
      <c r="AH26" s="49" t="str">
        <f t="shared" si="1"/>
        <v/>
      </c>
      <c r="AI26" s="50"/>
      <c r="AJ26" s="49" t="str">
        <f t="shared" si="15"/>
        <v/>
      </c>
      <c r="AK26" s="51" t="str">
        <f>IF(AH26="","",AH26*AJ26)</f>
        <v/>
      </c>
      <c r="AL26" s="52" t="str">
        <f>IF(AK26="","",IF(AK26&gt;=15,"RIESGO EXTREMO",IF(AK26&gt;=7,"RIESGO ALTO",IF(AK26&gt;=4,"RIESGO MODERADO",IF(AK26&gt;=1,"RIESGO BAJO","")))))</f>
        <v/>
      </c>
      <c r="AM26" s="52" t="str">
        <f>IF(AL26="","",IF(AL26="RIESGO EXTREMO","COMPARTIR O TRANSFERIR EL RIESGO",IF(AL26="RIESGO ALTO","EVITAR EL RIESGO",IF(AL26="RIESGO MODERADO","REDUCIR EL RIESGO",IF(AL26="RIESGO BAJO","ASUMIR","")))))</f>
        <v/>
      </c>
      <c r="AN26" s="68"/>
      <c r="AO26" s="51"/>
      <c r="AP26" s="64"/>
      <c r="AQ26" s="69"/>
    </row>
    <row r="27" spans="2:43" s="19" customFormat="1" ht="36.75" hidden="1" customHeight="1">
      <c r="B27" s="41">
        <v>13</v>
      </c>
      <c r="C27" s="42"/>
      <c r="D27" s="43"/>
      <c r="E27" s="44"/>
      <c r="F27" s="45"/>
      <c r="G27" s="62"/>
      <c r="H27" s="62"/>
      <c r="I27" s="46"/>
      <c r="J27" s="47" t="str">
        <f t="shared" si="3"/>
        <v>impacto</v>
      </c>
      <c r="K27" s="48"/>
      <c r="L27" s="49" t="str">
        <f>IF(K27="RARO","1",IF(K27="IMPROBABLE","2",IF(K27="POSIBLE","3",IF(K27="PROBABLE","4",IF(K27="CASI CIERTA","5","")))))</f>
        <v/>
      </c>
      <c r="M27" s="50"/>
      <c r="N27" s="49" t="str">
        <f>IF(M27="INSIGNIFICANTE","1",IF(M27="MENOR","2",IF(M27="MODERADO","3",IF(M27="MAYOR","4",IF(M27="CATASTRÓFICO","5","")))))</f>
        <v/>
      </c>
      <c r="O27" s="51" t="str">
        <f>IF(L27="","",L27*N27)</f>
        <v/>
      </c>
      <c r="P27" s="52" t="str">
        <f>IF(O27="","",IF(O27&gt;=15,"RIESGO EXTREMO",IF(O27&gt;=7,"RIESGO ALTO",IF(O27&gt;=4,"RIESGO MODERADO",IF(O27&gt;=1,"RIESGO BAJO","")))))</f>
        <v/>
      </c>
      <c r="Q27" s="537"/>
      <c r="R27" s="538"/>
      <c r="S27" s="50"/>
      <c r="T27" s="53">
        <f t="shared" si="7"/>
        <v>0</v>
      </c>
      <c r="U27" s="50"/>
      <c r="V27" s="53">
        <f t="shared" si="8"/>
        <v>0</v>
      </c>
      <c r="W27" s="50"/>
      <c r="X27" s="54">
        <f t="shared" si="18"/>
        <v>0</v>
      </c>
      <c r="Y27" s="50"/>
      <c r="Z27" s="53">
        <f t="shared" si="10"/>
        <v>0</v>
      </c>
      <c r="AA27" s="50"/>
      <c r="AB27" s="54">
        <f t="shared" si="11"/>
        <v>0</v>
      </c>
      <c r="AC27" s="50"/>
      <c r="AD27" s="53">
        <f t="shared" si="12"/>
        <v>0</v>
      </c>
      <c r="AE27" s="270" t="e">
        <f>T27+V27+X27+#REF!+Z27+AB27+AD27</f>
        <v>#REF!</v>
      </c>
      <c r="AF27" s="56" t="e">
        <f t="shared" si="14"/>
        <v>#REF!</v>
      </c>
      <c r="AG27" s="48"/>
      <c r="AH27" s="49" t="str">
        <f t="shared" si="1"/>
        <v/>
      </c>
      <c r="AI27" s="50"/>
      <c r="AJ27" s="49" t="str">
        <f t="shared" si="15"/>
        <v/>
      </c>
      <c r="AK27" s="51" t="str">
        <f>IF(AH27="","",AH27*AJ27)</f>
        <v/>
      </c>
      <c r="AL27" s="52" t="str">
        <f>IF(AK27="","",IF(AK27&gt;=15,"RIESGO EXTREMO",IF(AK27&gt;=7,"RIESGO ALTO",IF(AK27&gt;=4,"RIESGO MODERADO",IF(AK27&gt;=1,"RIESGO BAJO","")))))</f>
        <v/>
      </c>
      <c r="AM27" s="52" t="str">
        <f>IF(AL27="","",IF(AL27="RIESGO EXTREMO","COMPARTIR O TRANSFERIR EL RIESGO",IF(AL27="RIESGO ALTO","EVITAR EL RIESGO",IF(AL27="RIESGO MODERADO","REDUCIR EL RIESGO",IF(AL27="RIESGO BAJO","ASUMIR","")))))</f>
        <v/>
      </c>
      <c r="AN27" s="68"/>
      <c r="AO27" s="51"/>
      <c r="AP27" s="64"/>
      <c r="AQ27" s="69"/>
    </row>
    <row r="28" spans="2:43" s="19" customFormat="1" ht="36.75" hidden="1" customHeight="1">
      <c r="B28" s="41">
        <v>14</v>
      </c>
      <c r="C28" s="42"/>
      <c r="D28" s="43"/>
      <c r="E28" s="44"/>
      <c r="F28" s="45"/>
      <c r="G28" s="62"/>
      <c r="H28" s="62"/>
      <c r="I28" s="46"/>
      <c r="J28" s="47" t="str">
        <f t="shared" si="3"/>
        <v>impacto</v>
      </c>
      <c r="K28" s="48"/>
      <c r="L28" s="49" t="str">
        <f>IF(K28="RARO","1",IF(K28="IMPROBABLE","2",IF(K28="POSIBLE","3",IF(K28="PROBABLE","4",IF(K28="CASI CIERTA","5","")))))</f>
        <v/>
      </c>
      <c r="M28" s="50"/>
      <c r="N28" s="49" t="str">
        <f>IF(M28="INSIGNIFICANTE","1",IF(M28="MENOR","2",IF(M28="MODERADO","3",IF(M28="MAYOR","4",IF(M28="CATASTRÓFICO","5","")))))</f>
        <v/>
      </c>
      <c r="O28" s="51"/>
      <c r="P28" s="52"/>
      <c r="Q28" s="537"/>
      <c r="R28" s="538"/>
      <c r="S28" s="50"/>
      <c r="T28" s="53">
        <f t="shared" si="7"/>
        <v>0</v>
      </c>
      <c r="U28" s="50"/>
      <c r="V28" s="53">
        <f t="shared" si="8"/>
        <v>0</v>
      </c>
      <c r="W28" s="50"/>
      <c r="X28" s="54">
        <f t="shared" si="18"/>
        <v>0</v>
      </c>
      <c r="Y28" s="50"/>
      <c r="Z28" s="53">
        <f t="shared" si="10"/>
        <v>0</v>
      </c>
      <c r="AA28" s="50"/>
      <c r="AB28" s="54">
        <f t="shared" si="11"/>
        <v>0</v>
      </c>
      <c r="AC28" s="50"/>
      <c r="AD28" s="53">
        <f t="shared" si="12"/>
        <v>0</v>
      </c>
      <c r="AE28" s="270" t="e">
        <f>T28+V28+X28+#REF!+Z28+AB28+AD28</f>
        <v>#REF!</v>
      </c>
      <c r="AF28" s="56" t="e">
        <f t="shared" si="14"/>
        <v>#REF!</v>
      </c>
      <c r="AG28" s="48"/>
      <c r="AH28" s="49" t="str">
        <f t="shared" si="1"/>
        <v/>
      </c>
      <c r="AI28" s="50"/>
      <c r="AJ28" s="49" t="str">
        <f t="shared" si="15"/>
        <v/>
      </c>
      <c r="AK28" s="51"/>
      <c r="AL28" s="52"/>
      <c r="AM28" s="52" t="str">
        <f>IF(AL28="","",IF(AL28="RIESGO EXTREMO","COMPARTIR O TRANSFERIR EL RIESGO",IF(AL28="RIESGO ALTO","EVITAR EL RIESGO",IF(AL28="RIESGO MODERADO","REDUCIR EL RIESGO",IF(AL28="RIESGO BAJO","ASUMIR","")))))</f>
        <v/>
      </c>
      <c r="AN28" s="68"/>
      <c r="AO28" s="51"/>
      <c r="AP28" s="64"/>
      <c r="AQ28" s="69"/>
    </row>
    <row r="29" spans="2:43" s="19" customFormat="1" ht="36.75" hidden="1" customHeight="1">
      <c r="B29" s="41">
        <v>15</v>
      </c>
      <c r="C29" s="42"/>
      <c r="D29" s="43"/>
      <c r="E29" s="44"/>
      <c r="F29" s="45"/>
      <c r="G29" s="62"/>
      <c r="H29" s="62"/>
      <c r="I29" s="46"/>
      <c r="J29" s="47" t="str">
        <f t="shared" si="3"/>
        <v>impacto</v>
      </c>
      <c r="K29" s="48"/>
      <c r="L29" s="49" t="str">
        <f>IF(K29="RARO","1",IF(K29="IMPROBABLE","2",IF(K29="POSIBLE","3",IF(K29="PROBABLE","4",IF(K29="CASI CIERTA","5","")))))</f>
        <v/>
      </c>
      <c r="M29" s="50"/>
      <c r="N29" s="49" t="str">
        <f>IF(M29="INSIGNIFICANTE","1",IF(M29="MENOR","2",IF(M29="MODERADO","3",IF(M29="MAYOR","4",IF(M29="CATASTRÓFICO","5","")))))</f>
        <v/>
      </c>
      <c r="O29" s="51"/>
      <c r="P29" s="52"/>
      <c r="Q29" s="537"/>
      <c r="R29" s="538"/>
      <c r="S29" s="50"/>
      <c r="T29" s="53">
        <f t="shared" si="7"/>
        <v>0</v>
      </c>
      <c r="U29" s="50"/>
      <c r="V29" s="53">
        <f t="shared" si="8"/>
        <v>0</v>
      </c>
      <c r="W29" s="50"/>
      <c r="X29" s="54">
        <f t="shared" si="18"/>
        <v>0</v>
      </c>
      <c r="Y29" s="50"/>
      <c r="Z29" s="53">
        <f t="shared" si="10"/>
        <v>0</v>
      </c>
      <c r="AA29" s="50"/>
      <c r="AB29" s="54">
        <f t="shared" si="11"/>
        <v>0</v>
      </c>
      <c r="AC29" s="50"/>
      <c r="AD29" s="53">
        <f t="shared" si="12"/>
        <v>0</v>
      </c>
      <c r="AE29" s="270" t="e">
        <f>T29+V29+X29+#REF!+Z29+AB29+AD29</f>
        <v>#REF!</v>
      </c>
      <c r="AF29" s="56" t="e">
        <f t="shared" si="14"/>
        <v>#REF!</v>
      </c>
      <c r="AG29" s="48"/>
      <c r="AH29" s="49" t="str">
        <f t="shared" si="1"/>
        <v/>
      </c>
      <c r="AI29" s="50"/>
      <c r="AJ29" s="49" t="str">
        <f t="shared" si="15"/>
        <v/>
      </c>
      <c r="AK29" s="51"/>
      <c r="AL29" s="52"/>
      <c r="AM29" s="52" t="str">
        <f>IF(AL29="","",IF(AL29="RIESGO EXTREMO","COMPARTIR O TRANSFERIR EL RIESGO",IF(AL29="RIESGO ALTO","EVITAR EL RIESGO",IF(AL29="RIESGO MODERADO","REDUCIR EL RIESGO",IF(AL29="RIESGO BAJO","ASUMIR","")))))</f>
        <v/>
      </c>
      <c r="AN29" s="68"/>
      <c r="AO29" s="51"/>
      <c r="AP29" s="64"/>
      <c r="AQ29" s="69"/>
    </row>
    <row r="30" spans="2:43" s="19" customFormat="1" ht="36.75" hidden="1" customHeight="1">
      <c r="B30" s="41">
        <v>16</v>
      </c>
      <c r="C30" s="42"/>
      <c r="D30" s="43"/>
      <c r="E30" s="44"/>
      <c r="F30" s="45"/>
      <c r="G30" s="62"/>
      <c r="H30" s="62"/>
      <c r="I30" s="46"/>
      <c r="J30" s="47" t="str">
        <f t="shared" si="3"/>
        <v>impacto</v>
      </c>
      <c r="K30" s="48"/>
      <c r="L30" s="49" t="str">
        <f t="shared" si="0"/>
        <v/>
      </c>
      <c r="M30" s="50"/>
      <c r="N30" s="49" t="str">
        <f t="shared" si="4"/>
        <v/>
      </c>
      <c r="O30" s="51" t="str">
        <f t="shared" si="5"/>
        <v/>
      </c>
      <c r="P30" s="52" t="str">
        <f t="shared" si="6"/>
        <v/>
      </c>
      <c r="Q30" s="537"/>
      <c r="R30" s="538"/>
      <c r="S30" s="50"/>
      <c r="T30" s="53">
        <f t="shared" si="7"/>
        <v>0</v>
      </c>
      <c r="U30" s="50"/>
      <c r="V30" s="53">
        <f t="shared" si="8"/>
        <v>0</v>
      </c>
      <c r="W30" s="50"/>
      <c r="X30" s="54">
        <f t="shared" si="18"/>
        <v>0</v>
      </c>
      <c r="Y30" s="50"/>
      <c r="Z30" s="53">
        <f t="shared" si="10"/>
        <v>0</v>
      </c>
      <c r="AA30" s="50"/>
      <c r="AB30" s="54">
        <f t="shared" si="11"/>
        <v>0</v>
      </c>
      <c r="AC30" s="50"/>
      <c r="AD30" s="53">
        <f t="shared" si="12"/>
        <v>0</v>
      </c>
      <c r="AE30" s="270" t="e">
        <f>T30+V30+X30+#REF!+Z30+AB30+AD30</f>
        <v>#REF!</v>
      </c>
      <c r="AF30" s="56" t="e">
        <f t="shared" si="14"/>
        <v>#REF!</v>
      </c>
      <c r="AG30" s="48"/>
      <c r="AH30" s="49" t="str">
        <f t="shared" si="1"/>
        <v/>
      </c>
      <c r="AI30" s="50"/>
      <c r="AJ30" s="49" t="str">
        <f t="shared" si="15"/>
        <v/>
      </c>
      <c r="AK30" s="51" t="str">
        <f t="shared" si="2"/>
        <v/>
      </c>
      <c r="AL30" s="52" t="str">
        <f t="shared" si="16"/>
        <v/>
      </c>
      <c r="AM30" s="52" t="str">
        <f t="shared" si="17"/>
        <v/>
      </c>
      <c r="AN30" s="68"/>
      <c r="AO30" s="51"/>
      <c r="AP30" s="64"/>
      <c r="AQ30" s="69"/>
    </row>
    <row r="31" spans="2:43" s="19" customFormat="1" ht="36.75" hidden="1" customHeight="1">
      <c r="B31" s="41">
        <v>17</v>
      </c>
      <c r="C31" s="42"/>
      <c r="D31" s="43"/>
      <c r="E31" s="44"/>
      <c r="F31" s="45"/>
      <c r="G31" s="62"/>
      <c r="H31" s="62"/>
      <c r="I31" s="46"/>
      <c r="J31" s="47" t="str">
        <f t="shared" si="3"/>
        <v>impacto</v>
      </c>
      <c r="K31" s="48"/>
      <c r="L31" s="49" t="str">
        <f t="shared" si="0"/>
        <v/>
      </c>
      <c r="M31" s="50"/>
      <c r="N31" s="49" t="str">
        <f t="shared" si="4"/>
        <v/>
      </c>
      <c r="O31" s="51" t="str">
        <f t="shared" si="5"/>
        <v/>
      </c>
      <c r="P31" s="52" t="str">
        <f t="shared" si="6"/>
        <v/>
      </c>
      <c r="Q31" s="537"/>
      <c r="R31" s="538"/>
      <c r="S31" s="50"/>
      <c r="T31" s="53">
        <f t="shared" si="7"/>
        <v>0</v>
      </c>
      <c r="U31" s="50"/>
      <c r="V31" s="53">
        <f t="shared" si="8"/>
        <v>0</v>
      </c>
      <c r="W31" s="50"/>
      <c r="X31" s="54">
        <f t="shared" si="18"/>
        <v>0</v>
      </c>
      <c r="Y31" s="50"/>
      <c r="Z31" s="53">
        <f t="shared" si="10"/>
        <v>0</v>
      </c>
      <c r="AA31" s="50"/>
      <c r="AB31" s="54">
        <f t="shared" si="11"/>
        <v>0</v>
      </c>
      <c r="AC31" s="50"/>
      <c r="AD31" s="53">
        <f t="shared" si="12"/>
        <v>0</v>
      </c>
      <c r="AE31" s="270" t="e">
        <f>T31+V31+X31+#REF!+Z31+AB31+AD31</f>
        <v>#REF!</v>
      </c>
      <c r="AF31" s="56" t="e">
        <f t="shared" si="14"/>
        <v>#REF!</v>
      </c>
      <c r="AG31" s="48"/>
      <c r="AH31" s="49" t="str">
        <f t="shared" si="1"/>
        <v/>
      </c>
      <c r="AI31" s="50"/>
      <c r="AJ31" s="49" t="str">
        <f t="shared" si="15"/>
        <v/>
      </c>
      <c r="AK31" s="51" t="str">
        <f t="shared" si="2"/>
        <v/>
      </c>
      <c r="AL31" s="52" t="str">
        <f t="shared" si="16"/>
        <v/>
      </c>
      <c r="AM31" s="52" t="str">
        <f t="shared" si="17"/>
        <v/>
      </c>
      <c r="AN31" s="68"/>
      <c r="AO31" s="51"/>
      <c r="AP31" s="64"/>
      <c r="AQ31" s="69"/>
    </row>
    <row r="32" spans="2:43" s="19" customFormat="1" ht="36.75" hidden="1" customHeight="1">
      <c r="B32" s="41">
        <v>18</v>
      </c>
      <c r="C32" s="42"/>
      <c r="D32" s="43"/>
      <c r="E32" s="44"/>
      <c r="F32" s="45"/>
      <c r="G32" s="62"/>
      <c r="H32" s="62"/>
      <c r="I32" s="46"/>
      <c r="J32" s="47" t="str">
        <f t="shared" si="3"/>
        <v>impacto</v>
      </c>
      <c r="K32" s="48"/>
      <c r="L32" s="49" t="str">
        <f t="shared" si="0"/>
        <v/>
      </c>
      <c r="M32" s="50"/>
      <c r="N32" s="49" t="str">
        <f t="shared" si="4"/>
        <v/>
      </c>
      <c r="O32" s="51"/>
      <c r="P32" s="52"/>
      <c r="Q32" s="537"/>
      <c r="R32" s="538"/>
      <c r="S32" s="50"/>
      <c r="T32" s="53">
        <f t="shared" si="7"/>
        <v>0</v>
      </c>
      <c r="U32" s="50"/>
      <c r="V32" s="53">
        <f t="shared" si="8"/>
        <v>0</v>
      </c>
      <c r="W32" s="50"/>
      <c r="X32" s="54">
        <f t="shared" si="18"/>
        <v>0</v>
      </c>
      <c r="Y32" s="50"/>
      <c r="Z32" s="53">
        <f t="shared" si="10"/>
        <v>0</v>
      </c>
      <c r="AA32" s="50"/>
      <c r="AB32" s="54">
        <f t="shared" si="11"/>
        <v>0</v>
      </c>
      <c r="AC32" s="50"/>
      <c r="AD32" s="53">
        <f t="shared" si="12"/>
        <v>0</v>
      </c>
      <c r="AE32" s="270" t="e">
        <f>T32+V32+X32+#REF!+Z32+AB32+AD32</f>
        <v>#REF!</v>
      </c>
      <c r="AF32" s="56" t="e">
        <f t="shared" si="14"/>
        <v>#REF!</v>
      </c>
      <c r="AG32" s="48"/>
      <c r="AH32" s="49" t="str">
        <f t="shared" si="1"/>
        <v/>
      </c>
      <c r="AI32" s="50"/>
      <c r="AJ32" s="49" t="str">
        <f t="shared" si="15"/>
        <v/>
      </c>
      <c r="AK32" s="51"/>
      <c r="AL32" s="52"/>
      <c r="AM32" s="52" t="str">
        <f t="shared" si="17"/>
        <v/>
      </c>
      <c r="AN32" s="68"/>
      <c r="AO32" s="51"/>
      <c r="AP32" s="64"/>
      <c r="AQ32" s="69"/>
    </row>
    <row r="33" spans="2:43" s="19" customFormat="1" ht="36.75" hidden="1" customHeight="1">
      <c r="B33" s="41">
        <v>19</v>
      </c>
      <c r="C33" s="42"/>
      <c r="D33" s="43"/>
      <c r="E33" s="44"/>
      <c r="F33" s="45"/>
      <c r="G33" s="62"/>
      <c r="H33" s="62"/>
      <c r="I33" s="46"/>
      <c r="J33" s="47" t="str">
        <f t="shared" si="3"/>
        <v>impacto</v>
      </c>
      <c r="K33" s="48"/>
      <c r="L33" s="49" t="str">
        <f>IF(K33="RARO","1",IF(K33="IMPROBABLE","2",IF(K33="POSIBLE","3",IF(K33="PROBABLE","4",IF(K33="CASI CIERTA","5","")))))</f>
        <v/>
      </c>
      <c r="M33" s="50"/>
      <c r="N33" s="49" t="str">
        <f>IF(M33="INSIGNIFICANTE","1",IF(M33="MENOR","2",IF(M33="MODERADO","3",IF(M33="MAYOR","4",IF(M33="CATASTRÓFICO","5","")))))</f>
        <v/>
      </c>
      <c r="O33" s="51"/>
      <c r="P33" s="52"/>
      <c r="Q33" s="537"/>
      <c r="R33" s="538"/>
      <c r="S33" s="50"/>
      <c r="T33" s="53">
        <f t="shared" si="7"/>
        <v>0</v>
      </c>
      <c r="U33" s="50"/>
      <c r="V33" s="53">
        <f t="shared" si="8"/>
        <v>0</v>
      </c>
      <c r="W33" s="50"/>
      <c r="X33" s="54">
        <f t="shared" si="18"/>
        <v>0</v>
      </c>
      <c r="Y33" s="50"/>
      <c r="Z33" s="53">
        <f t="shared" si="10"/>
        <v>0</v>
      </c>
      <c r="AA33" s="50"/>
      <c r="AB33" s="54">
        <f t="shared" si="11"/>
        <v>0</v>
      </c>
      <c r="AC33" s="50"/>
      <c r="AD33" s="53">
        <f t="shared" si="12"/>
        <v>0</v>
      </c>
      <c r="AE33" s="270" t="e">
        <f>T33+V33+X33+#REF!+Z33+AB33+AD33</f>
        <v>#REF!</v>
      </c>
      <c r="AF33" s="56" t="e">
        <f t="shared" si="14"/>
        <v>#REF!</v>
      </c>
      <c r="AG33" s="48"/>
      <c r="AH33" s="49" t="str">
        <f t="shared" si="1"/>
        <v/>
      </c>
      <c r="AI33" s="50"/>
      <c r="AJ33" s="49" t="str">
        <f t="shared" si="15"/>
        <v/>
      </c>
      <c r="AK33" s="51"/>
      <c r="AL33" s="52"/>
      <c r="AM33" s="52" t="str">
        <f>IF(AL33="","",IF(AL33="RIESGO EXTREMO","COMPARTIR O TRANSFERIR EL RIESGO",IF(AL33="RIESGO ALTO","EVITAR EL RIESGO",IF(AL33="RIESGO MODERADO","REDUCIR EL RIESGO",IF(AL33="RIESGO BAJO","ASUMIR","")))))</f>
        <v/>
      </c>
      <c r="AN33" s="68"/>
      <c r="AO33" s="51"/>
      <c r="AP33" s="64"/>
      <c r="AQ33" s="69"/>
    </row>
    <row r="34" spans="2:43" s="19" customFormat="1" ht="36.75" hidden="1" customHeight="1" thickBot="1">
      <c r="B34" s="72">
        <v>20</v>
      </c>
      <c r="C34" s="73"/>
      <c r="D34" s="74"/>
      <c r="E34" s="75"/>
      <c r="F34" s="76"/>
      <c r="G34" s="77"/>
      <c r="H34" s="77"/>
      <c r="I34" s="78"/>
      <c r="J34" s="79" t="str">
        <f t="shared" si="3"/>
        <v>impacto</v>
      </c>
      <c r="K34" s="80"/>
      <c r="L34" s="81" t="str">
        <f t="shared" si="0"/>
        <v/>
      </c>
      <c r="M34" s="82"/>
      <c r="N34" s="81" t="str">
        <f t="shared" si="4"/>
        <v/>
      </c>
      <c r="O34" s="83"/>
      <c r="P34" s="84"/>
      <c r="Q34" s="547"/>
      <c r="R34" s="548"/>
      <c r="S34" s="82"/>
      <c r="T34" s="85">
        <f t="shared" si="7"/>
        <v>0</v>
      </c>
      <c r="U34" s="82"/>
      <c r="V34" s="85">
        <f t="shared" si="8"/>
        <v>0</v>
      </c>
      <c r="W34" s="82"/>
      <c r="X34" s="86">
        <f t="shared" si="18"/>
        <v>0</v>
      </c>
      <c r="Y34" s="82"/>
      <c r="Z34" s="85">
        <f t="shared" si="10"/>
        <v>0</v>
      </c>
      <c r="AA34" s="82"/>
      <c r="AB34" s="86">
        <f t="shared" si="11"/>
        <v>0</v>
      </c>
      <c r="AC34" s="82"/>
      <c r="AD34" s="85">
        <f t="shared" si="12"/>
        <v>0</v>
      </c>
      <c r="AE34" s="274" t="e">
        <f>T34+V34+X34+#REF!+Z34+AB34+AD34</f>
        <v>#REF!</v>
      </c>
      <c r="AF34" s="88" t="e">
        <f t="shared" si="14"/>
        <v>#REF!</v>
      </c>
      <c r="AG34" s="80"/>
      <c r="AH34" s="81" t="str">
        <f t="shared" si="1"/>
        <v/>
      </c>
      <c r="AI34" s="82"/>
      <c r="AJ34" s="81" t="str">
        <f t="shared" si="15"/>
        <v/>
      </c>
      <c r="AK34" s="83"/>
      <c r="AL34" s="84"/>
      <c r="AM34" s="84" t="str">
        <f t="shared" si="17"/>
        <v/>
      </c>
      <c r="AN34" s="89"/>
      <c r="AO34" s="83"/>
      <c r="AP34" s="90"/>
      <c r="AQ34" s="91"/>
    </row>
    <row r="35" spans="2:43" s="92" customFormat="1"/>
    <row r="36" spans="2:43" s="92" customFormat="1" hidden="1">
      <c r="C36" s="93"/>
      <c r="D36" s="93"/>
      <c r="E36" s="93"/>
    </row>
    <row r="37" spans="2:43" s="92" customFormat="1" ht="30" hidden="1">
      <c r="B37" s="92" t="s">
        <v>47</v>
      </c>
      <c r="C37" s="93" t="s">
        <v>92</v>
      </c>
      <c r="D37" s="92" t="s">
        <v>98</v>
      </c>
      <c r="E37" s="93" t="s">
        <v>99</v>
      </c>
    </row>
    <row r="38" spans="2:43" s="92" customFormat="1" ht="45" hidden="1">
      <c r="B38" s="92" t="s">
        <v>100</v>
      </c>
      <c r="C38" s="93" t="s">
        <v>101</v>
      </c>
      <c r="D38" s="92" t="s">
        <v>340</v>
      </c>
      <c r="E38" s="93" t="s">
        <v>103</v>
      </c>
    </row>
    <row r="39" spans="2:43" s="92" customFormat="1" ht="60" hidden="1">
      <c r="C39" s="93" t="s">
        <v>104</v>
      </c>
      <c r="D39" s="92" t="s">
        <v>105</v>
      </c>
      <c r="E39" s="93" t="s">
        <v>106</v>
      </c>
    </row>
    <row r="40" spans="2:43" s="92" customFormat="1" ht="45" hidden="1">
      <c r="B40" s="92" t="s">
        <v>72</v>
      </c>
      <c r="C40" s="93" t="s">
        <v>107</v>
      </c>
      <c r="D40" s="92" t="s">
        <v>108</v>
      </c>
      <c r="E40" s="93" t="s">
        <v>109</v>
      </c>
    </row>
    <row r="41" spans="2:43" s="92" customFormat="1" ht="45" hidden="1">
      <c r="B41" s="94" t="s">
        <v>51</v>
      </c>
      <c r="C41" s="93" t="s">
        <v>110</v>
      </c>
      <c r="D41" s="92" t="s">
        <v>111</v>
      </c>
      <c r="E41" s="93" t="s">
        <v>112</v>
      </c>
    </row>
    <row r="42" spans="2:43" s="92" customFormat="1" ht="30" hidden="1">
      <c r="B42" s="92" t="s">
        <v>87</v>
      </c>
      <c r="C42" s="93" t="s">
        <v>113</v>
      </c>
      <c r="D42" s="92" t="s">
        <v>114</v>
      </c>
      <c r="E42" s="93" t="s">
        <v>115</v>
      </c>
    </row>
    <row r="43" spans="2:43" s="92" customFormat="1" ht="45" hidden="1">
      <c r="B43" s="92" t="s">
        <v>116</v>
      </c>
      <c r="C43" s="93" t="s">
        <v>117</v>
      </c>
      <c r="D43" s="92" t="s">
        <v>118</v>
      </c>
      <c r="E43" s="93" t="s">
        <v>119</v>
      </c>
    </row>
    <row r="44" spans="2:43" s="92" customFormat="1" ht="75" hidden="1">
      <c r="B44" s="92" t="s">
        <v>64</v>
      </c>
      <c r="C44" s="93" t="s">
        <v>120</v>
      </c>
      <c r="D44" s="92" t="s">
        <v>48</v>
      </c>
      <c r="E44" s="93" t="s">
        <v>121</v>
      </c>
    </row>
    <row r="45" spans="2:43" s="92" customFormat="1" ht="45" hidden="1">
      <c r="B45" s="92" t="s">
        <v>81</v>
      </c>
      <c r="C45" s="93" t="s">
        <v>122</v>
      </c>
      <c r="D45" s="92" t="s">
        <v>60</v>
      </c>
      <c r="E45" s="93" t="s">
        <v>123</v>
      </c>
    </row>
    <row r="46" spans="2:43" s="92" customFormat="1" ht="30" hidden="1">
      <c r="B46" s="92" t="s">
        <v>124</v>
      </c>
      <c r="C46" s="93" t="s">
        <v>125</v>
      </c>
      <c r="E46" s="93"/>
    </row>
    <row r="47" spans="2:43" s="92" customFormat="1" ht="30" hidden="1">
      <c r="B47" s="92" t="s">
        <v>126</v>
      </c>
      <c r="C47" s="92" t="s">
        <v>127</v>
      </c>
    </row>
    <row r="48" spans="2:43" s="92" customFormat="1" ht="60" hidden="1">
      <c r="C48" s="92" t="s">
        <v>128</v>
      </c>
    </row>
    <row r="49" spans="2:3" s="92" customFormat="1" hidden="1">
      <c r="B49" s="92" t="s">
        <v>74</v>
      </c>
      <c r="C49" s="92" t="s">
        <v>129</v>
      </c>
    </row>
    <row r="50" spans="2:3" s="92" customFormat="1" ht="30" hidden="1">
      <c r="B50" s="92" t="s">
        <v>73</v>
      </c>
      <c r="C50" s="92" t="s">
        <v>130</v>
      </c>
    </row>
    <row r="51" spans="2:3" s="92" customFormat="1" ht="45" hidden="1">
      <c r="B51" s="92" t="s">
        <v>131</v>
      </c>
      <c r="C51" s="92" t="s">
        <v>132</v>
      </c>
    </row>
    <row r="52" spans="2:3" s="92" customFormat="1" ht="30" hidden="1">
      <c r="B52" s="92" t="s">
        <v>65</v>
      </c>
      <c r="C52" s="92" t="s">
        <v>133</v>
      </c>
    </row>
    <row r="53" spans="2:3" s="92" customFormat="1" ht="30" hidden="1">
      <c r="B53" s="92" t="s">
        <v>52</v>
      </c>
      <c r="C53" s="92" t="s">
        <v>134</v>
      </c>
    </row>
    <row r="54" spans="2:3" s="92" customFormat="1" ht="75" hidden="1">
      <c r="C54" s="92" t="s">
        <v>123</v>
      </c>
    </row>
    <row r="55" spans="2:3" s="92" customFormat="1" ht="45" hidden="1">
      <c r="B55" s="92" t="s">
        <v>135</v>
      </c>
      <c r="C55" s="92" t="s">
        <v>136</v>
      </c>
    </row>
    <row r="56" spans="2:3" s="92" customFormat="1" ht="30" hidden="1">
      <c r="B56" s="92" t="s">
        <v>137</v>
      </c>
      <c r="C56" s="92" t="s">
        <v>138</v>
      </c>
    </row>
    <row r="57" spans="2:3" s="92" customFormat="1" ht="30" hidden="1">
      <c r="B57" s="92" t="s">
        <v>83</v>
      </c>
    </row>
    <row r="58" spans="2:3" s="92" customFormat="1" hidden="1">
      <c r="B58" s="92" t="s">
        <v>53</v>
      </c>
    </row>
    <row r="59" spans="2:3" s="92" customFormat="1" ht="30" hidden="1">
      <c r="B59" s="92" t="s">
        <v>82</v>
      </c>
    </row>
    <row r="60" spans="2:3" s="92" customFormat="1" hidden="1"/>
    <row r="61" spans="2:3" s="92" customFormat="1" hidden="1"/>
    <row r="62" spans="2:3" s="92" customFormat="1" hidden="1"/>
    <row r="63" spans="2:3" s="92" customFormat="1"/>
    <row r="64" spans="2:3"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row r="2964" s="92" customFormat="1"/>
    <row r="2965" s="92" customFormat="1"/>
    <row r="2966" s="92" customFormat="1"/>
    <row r="2967" s="92" customFormat="1"/>
    <row r="2968" s="92" customFormat="1"/>
    <row r="2969" s="92" customFormat="1"/>
    <row r="2970" s="92" customFormat="1"/>
    <row r="2971" s="92" customFormat="1"/>
    <row r="2972" s="92" customFormat="1"/>
    <row r="2973" s="92" customFormat="1"/>
    <row r="2974" s="92" customFormat="1"/>
    <row r="2975" s="92" customFormat="1"/>
    <row r="2976" s="92" customFormat="1"/>
  </sheetData>
  <mergeCells count="84">
    <mergeCell ref="W3:AF3"/>
    <mergeCell ref="AG3:AQ3"/>
    <mergeCell ref="W4:AQ4"/>
    <mergeCell ref="Q33:R33"/>
    <mergeCell ref="Q34:R34"/>
    <mergeCell ref="Q26:R26"/>
    <mergeCell ref="Q27:R27"/>
    <mergeCell ref="Q28:R28"/>
    <mergeCell ref="Q29:R29"/>
    <mergeCell ref="Q30:R30"/>
    <mergeCell ref="Q31:R31"/>
    <mergeCell ref="Q20:R20"/>
    <mergeCell ref="Q21:R21"/>
    <mergeCell ref="Q22:R22"/>
    <mergeCell ref="Q32:R32"/>
    <mergeCell ref="AM15:AM16"/>
    <mergeCell ref="W2:AQ2"/>
    <mergeCell ref="Q24:R24"/>
    <mergeCell ref="Q25:R25"/>
    <mergeCell ref="AK15:AK16"/>
    <mergeCell ref="AL15:AL16"/>
    <mergeCell ref="Q17:R17"/>
    <mergeCell ref="Q18:R18"/>
    <mergeCell ref="Q19:R19"/>
    <mergeCell ref="AN14:AN16"/>
    <mergeCell ref="Q23:R23"/>
    <mergeCell ref="AO14:AO16"/>
    <mergeCell ref="AP14:AP16"/>
    <mergeCell ref="W15:W16"/>
    <mergeCell ref="AF13:AF16"/>
    <mergeCell ref="AG13:AM13"/>
    <mergeCell ref="AN13:AP13"/>
    <mergeCell ref="AK14:AM14"/>
    <mergeCell ref="Q13:AE14"/>
    <mergeCell ref="Y15:Y16"/>
    <mergeCell ref="AA15:AA16"/>
    <mergeCell ref="AC15:AC16"/>
    <mergeCell ref="AE15:AE16"/>
    <mergeCell ref="Q15:R16"/>
    <mergeCell ref="S15:S16"/>
    <mergeCell ref="U15:U16"/>
    <mergeCell ref="K14:L16"/>
    <mergeCell ref="M14:N16"/>
    <mergeCell ref="O14:P14"/>
    <mergeCell ref="AG14:AH16"/>
    <mergeCell ref="AI14:AJ16"/>
    <mergeCell ref="O15:O16"/>
    <mergeCell ref="P15:P16"/>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B8:E8"/>
    <mergeCell ref="F8:S8"/>
    <mergeCell ref="B9:E9"/>
    <mergeCell ref="F9:S9"/>
    <mergeCell ref="B11:E11"/>
    <mergeCell ref="F11:I11"/>
    <mergeCell ref="K11:P11"/>
    <mergeCell ref="Q11:AM11"/>
    <mergeCell ref="B6:E6"/>
    <mergeCell ref="F6:K6"/>
    <mergeCell ref="M6:N6"/>
    <mergeCell ref="O6:S6"/>
    <mergeCell ref="B7:E7"/>
    <mergeCell ref="F7:R7"/>
    <mergeCell ref="B2:D4"/>
    <mergeCell ref="E2:S2"/>
    <mergeCell ref="U2:U4"/>
    <mergeCell ref="E3:H3"/>
    <mergeCell ref="I3:S3"/>
    <mergeCell ref="E4:S4"/>
  </mergeCells>
  <conditionalFormatting sqref="AG17:AG34 K17:K34">
    <cfRule type="containsText" dxfId="99" priority="34" operator="containsText" text="IMPROBABLE">
      <formula>NOT(ISERROR(SEARCH("IMPROBABLE",K17)))</formula>
    </cfRule>
    <cfRule type="containsText" dxfId="98" priority="35" operator="containsText" text="PROBABLE">
      <formula>NOT(ISERROR(SEARCH("PROBABLE",K17)))</formula>
    </cfRule>
    <cfRule type="containsText" dxfId="97" priority="36" operator="containsText" text="CASI CIERTA">
      <formula>NOT(ISERROR(SEARCH("CASI CIERTA",K17)))</formula>
    </cfRule>
    <cfRule type="containsText" dxfId="96" priority="37" operator="containsText" text="POSIBLE">
      <formula>NOT(ISERROR(SEARCH("POSIBLE",K17)))</formula>
    </cfRule>
    <cfRule type="containsText" dxfId="95" priority="38" operator="containsText" text="RARO">
      <formula>NOT(ISERROR(SEARCH("RARO",K17)))</formula>
    </cfRule>
  </conditionalFormatting>
  <conditionalFormatting sqref="AI17:AI34 M17:M34">
    <cfRule type="containsText" dxfId="94" priority="29" operator="containsText" text="CATASTRÓFICO">
      <formula>NOT(ISERROR(SEARCH("CATASTRÓFICO",M17)))</formula>
    </cfRule>
    <cfRule type="containsText" dxfId="93" priority="30" operator="containsText" text="MAYOR">
      <formula>NOT(ISERROR(SEARCH("MAYOR",M17)))</formula>
    </cfRule>
    <cfRule type="containsText" dxfId="92" priority="31" operator="containsText" text="MODERADO">
      <formula>NOT(ISERROR(SEARCH("MODERADO",M17)))</formula>
    </cfRule>
    <cfRule type="containsText" dxfId="91" priority="32" operator="containsText" text="MENOR">
      <formula>NOT(ISERROR(SEARCH("MENOR",M17)))</formula>
    </cfRule>
    <cfRule type="containsText" dxfId="90" priority="33" operator="containsText" text="INSIGNIFICANTE">
      <formula>NOT(ISERROR(SEARCH("INSIGNIFICANTE",M17)))</formula>
    </cfRule>
  </conditionalFormatting>
  <conditionalFormatting sqref="AF17 AL21:AP34 AL17:AM20 AP17:AP20 P17:P34">
    <cfRule type="containsText" dxfId="89" priority="25" operator="containsText" text="RIESGO EXTREMO">
      <formula>NOT(ISERROR(SEARCH("RIESGO EXTREMO",P17)))</formula>
    </cfRule>
    <cfRule type="containsText" dxfId="88" priority="26" operator="containsText" text="RIESGO ALTO">
      <formula>NOT(ISERROR(SEARCH("RIESGO ALTO",P17)))</formula>
    </cfRule>
    <cfRule type="containsText" dxfId="87" priority="27" operator="containsText" text="RIESGO MODERADO">
      <formula>NOT(ISERROR(SEARCH("RIESGO MODERADO",P17)))</formula>
    </cfRule>
    <cfRule type="containsText" dxfId="86" priority="28" operator="containsText" text="RIESGO BAJO">
      <formula>NOT(ISERROR(SEARCH("RIESGO BAJO",P17)))</formula>
    </cfRule>
  </conditionalFormatting>
  <conditionalFormatting sqref="AF17:AF34">
    <cfRule type="containsText" dxfId="85" priority="21" operator="containsText" text="RIESGO EXTREMO">
      <formula>NOT(ISERROR(SEARCH("RIESGO EXTREMO",AF17)))</formula>
    </cfRule>
    <cfRule type="containsText" dxfId="84" priority="22" operator="containsText" text="RIESGO ALTO">
      <formula>NOT(ISERROR(SEARCH("RIESGO ALTO",AF17)))</formula>
    </cfRule>
    <cfRule type="containsText" dxfId="83" priority="23" operator="containsText" text="RIESGO MODERADO">
      <formula>NOT(ISERROR(SEARCH("RIESGO MODERADO",AF17)))</formula>
    </cfRule>
    <cfRule type="containsText" dxfId="82" priority="24" operator="containsText" text="RIESGO BAJO">
      <formula>NOT(ISERROR(SEARCH("RIESGO BAJO",AF17)))</formula>
    </cfRule>
  </conditionalFormatting>
  <conditionalFormatting sqref="AN18">
    <cfRule type="containsText" dxfId="81" priority="17" operator="containsText" text="RIESGO EXTREMO">
      <formula>NOT(ISERROR(SEARCH("RIESGO EXTREMO",AN18)))</formula>
    </cfRule>
    <cfRule type="containsText" dxfId="80" priority="18" operator="containsText" text="RIESGO ALTO">
      <formula>NOT(ISERROR(SEARCH("RIESGO ALTO",AN18)))</formula>
    </cfRule>
    <cfRule type="containsText" dxfId="79" priority="19" operator="containsText" text="RIESGO MODERADO">
      <formula>NOT(ISERROR(SEARCH("RIESGO MODERADO",AN18)))</formula>
    </cfRule>
    <cfRule type="containsText" dxfId="78" priority="20" operator="containsText" text="RIESGO BAJO">
      <formula>NOT(ISERROR(SEARCH("RIESGO BAJO",AN18)))</formula>
    </cfRule>
  </conditionalFormatting>
  <conditionalFormatting sqref="AQ18">
    <cfRule type="containsText" dxfId="77" priority="13" operator="containsText" text="RIESGO EXTREMO">
      <formula>NOT(ISERROR(SEARCH("RIESGO EXTREMO",AQ18)))</formula>
    </cfRule>
    <cfRule type="containsText" dxfId="76" priority="14" operator="containsText" text="RIESGO ALTO">
      <formula>NOT(ISERROR(SEARCH("RIESGO ALTO",AQ18)))</formula>
    </cfRule>
    <cfRule type="containsText" dxfId="75" priority="15" operator="containsText" text="RIESGO MODERADO">
      <formula>NOT(ISERROR(SEARCH("RIESGO MODERADO",AQ18)))</formula>
    </cfRule>
    <cfRule type="containsText" dxfId="74" priority="16" operator="containsText" text="RIESGO BAJO">
      <formula>NOT(ISERROR(SEARCH("RIESGO BAJO",AQ18)))</formula>
    </cfRule>
  </conditionalFormatting>
  <conditionalFormatting sqref="AN17">
    <cfRule type="containsText" dxfId="73" priority="9" operator="containsText" text="RIESGO EXTREMO">
      <formula>NOT(ISERROR(SEARCH("RIESGO EXTREMO",AN17)))</formula>
    </cfRule>
    <cfRule type="containsText" dxfId="72" priority="10" operator="containsText" text="RIESGO ALTO">
      <formula>NOT(ISERROR(SEARCH("RIESGO ALTO",AN17)))</formula>
    </cfRule>
    <cfRule type="containsText" dxfId="71" priority="11" operator="containsText" text="RIESGO MODERADO">
      <formula>NOT(ISERROR(SEARCH("RIESGO MODERADO",AN17)))</formula>
    </cfRule>
    <cfRule type="containsText" dxfId="70" priority="12" operator="containsText" text="RIESGO BAJO">
      <formula>NOT(ISERROR(SEARCH("RIESGO BAJO",AN17)))</formula>
    </cfRule>
  </conditionalFormatting>
  <conditionalFormatting sqref="AN20">
    <cfRule type="containsText" dxfId="69" priority="5" operator="containsText" text="RIESGO EXTREMO">
      <formula>NOT(ISERROR(SEARCH("RIESGO EXTREMO",AN20)))</formula>
    </cfRule>
    <cfRule type="containsText" dxfId="68" priority="6" operator="containsText" text="RIESGO ALTO">
      <formula>NOT(ISERROR(SEARCH("RIESGO ALTO",AN20)))</formula>
    </cfRule>
    <cfRule type="containsText" dxfId="67" priority="7" operator="containsText" text="RIESGO MODERADO">
      <formula>NOT(ISERROR(SEARCH("RIESGO MODERADO",AN20)))</formula>
    </cfRule>
    <cfRule type="containsText" dxfId="66" priority="8" operator="containsText" text="RIESGO BAJO">
      <formula>NOT(ISERROR(SEARCH("RIESGO BAJO",AN20)))</formula>
    </cfRule>
  </conditionalFormatting>
  <conditionalFormatting sqref="AN19">
    <cfRule type="containsText" dxfId="65" priority="1" operator="containsText" text="RIESGO EXTREMO">
      <formula>NOT(ISERROR(SEARCH("RIESGO EXTREMO",AN19)))</formula>
    </cfRule>
    <cfRule type="containsText" dxfId="64" priority="2" operator="containsText" text="RIESGO ALTO">
      <formula>NOT(ISERROR(SEARCH("RIESGO ALTO",AN19)))</formula>
    </cfRule>
    <cfRule type="containsText" dxfId="63" priority="3" operator="containsText" text="RIESGO MODERADO">
      <formula>NOT(ISERROR(SEARCH("RIESGO MODERADO",AN19)))</formula>
    </cfRule>
    <cfRule type="containsText" dxfId="62" priority="4" operator="containsText" text="RIESGO BAJO">
      <formula>NOT(ISERROR(SEARCH("RIESGO BAJO",AN19)))</formula>
    </cfRule>
  </conditionalFormatting>
  <dataValidations count="55">
    <dataValidation type="list" allowBlank="1" showInputMessage="1" showErrorMessage="1" sqref="AA17:AA34 Y17:Y34 AC17:AC34 U17:U34 S17:S34 W17:W34">
      <formula1>"SI,NO"</formula1>
    </dataValidation>
    <dataValidation type="list" allowBlank="1" showInputMessage="1" showErrorMessage="1" sqref="AG17:AG34 K17:K34">
      <formula1>probabilidad</formula1>
    </dataValidation>
    <dataValidation type="list" allowBlank="1" showInputMessage="1" showErrorMessage="1" sqref="AI34 M34">
      <formula1>INDIRECT($J$34)</formula1>
    </dataValidation>
    <dataValidation type="list" allowBlank="1" showInputMessage="1" showErrorMessage="1" sqref="AI33 M33">
      <formula1>INDIRECT($J$33)</formula1>
    </dataValidation>
    <dataValidation type="list" allowBlank="1" showInputMessage="1" showErrorMessage="1" sqref="AI32 M32">
      <formula1>INDIRECT($J$32)</formula1>
    </dataValidation>
    <dataValidation type="list" allowBlank="1" showInputMessage="1" showErrorMessage="1" sqref="AI31 M31">
      <formula1>INDIRECT($J$31)</formula1>
    </dataValidation>
    <dataValidation type="list" allowBlank="1" showInputMessage="1" showErrorMessage="1" sqref="AI30 M30">
      <formula1>INDIRECT($J$30)</formula1>
    </dataValidation>
    <dataValidation type="list" allowBlank="1" showInputMessage="1" showErrorMessage="1" sqref="AI29 M29">
      <formula1>INDIRECT($J$29)</formula1>
    </dataValidation>
    <dataValidation type="list" allowBlank="1" showInputMessage="1" showErrorMessage="1" sqref="AI28 M28">
      <formula1>INDIRECT($J$28)</formula1>
    </dataValidation>
    <dataValidation type="list" allowBlank="1" showInputMessage="1" showErrorMessage="1" sqref="AI27 M27">
      <formula1>INDIRECT($J$27)</formula1>
    </dataValidation>
    <dataValidation type="list" allowBlank="1" showInputMessage="1" showErrorMessage="1" sqref="AI26 M26">
      <formula1>INDIRECT($J$26)</formula1>
    </dataValidation>
    <dataValidation type="list" allowBlank="1" showInputMessage="1" showErrorMessage="1" sqref="AI25 M25">
      <formula1>INDIRECT($J$25)</formula1>
    </dataValidation>
    <dataValidation type="list" allowBlank="1" showInputMessage="1" showErrorMessage="1" sqref="AI24 M24">
      <formula1>INDIRECT($J$24)</formula1>
    </dataValidation>
    <dataValidation type="list" allowBlank="1" showInputMessage="1" showErrorMessage="1" sqref="AI23 M23">
      <formula1>INDIRECT($J$23)</formula1>
    </dataValidation>
    <dataValidation type="list" allowBlank="1" showInputMessage="1" showErrorMessage="1" sqref="AI22 M22">
      <formula1>INDIRECT($J$22)</formula1>
    </dataValidation>
    <dataValidation type="list" allowBlank="1" showInputMessage="1" showErrorMessage="1" sqref="AI21 M21">
      <formula1>INDIRECT($J$21)</formula1>
    </dataValidation>
    <dataValidation type="list" allowBlank="1" showInputMessage="1" showErrorMessage="1" sqref="AI20 M20">
      <formula1>INDIRECT($J$20)</formula1>
    </dataValidation>
    <dataValidation type="list" allowBlank="1" showInputMessage="1" showErrorMessage="1" sqref="AI19 M19">
      <formula1>INDIRECT($J$19)</formula1>
    </dataValidation>
    <dataValidation type="list" allowBlank="1" showInputMessage="1" showErrorMessage="1" sqref="AI18 M18">
      <formula1>INDIRECT($J$18)</formula1>
    </dataValidation>
    <dataValidation type="list" allowBlank="1" showInputMessage="1" showErrorMessage="1" sqref="AI17 M17">
      <formula1>INDIRECT($J$17)</formula1>
    </dataValidation>
    <dataValidation type="list" allowBlank="1" showInputMessage="1" showErrorMessage="1" sqref="I17:I34">
      <formula1>clasificaciónriesgos</formula1>
    </dataValidation>
    <dataValidation type="list" allowBlank="1" showInputMessage="1" showErrorMessage="1" sqref="C19:C20">
      <formula1>FAC</formula1>
    </dataValidation>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34">
      <formula1>INDIRECT($D$34)</formula1>
    </dataValidation>
    <dataValidation type="list" allowBlank="1" showInputMessage="1" showErrorMessage="1" sqref="E33">
      <formula1>INDIRECT($D$33)</formula1>
    </dataValidation>
    <dataValidation type="list" allowBlank="1" showInputMessage="1" showErrorMessage="1" sqref="E32">
      <formula1>INDIRECT($D$32)</formula1>
    </dataValidation>
    <dataValidation type="list" allowBlank="1" showInputMessage="1" showErrorMessage="1" sqref="E31">
      <formula1>INDIRECT($D$31)</formula1>
    </dataValidation>
    <dataValidation type="list" allowBlank="1" showInputMessage="1" showErrorMessage="1" sqref="E30">
      <formula1>INDIRECT($D$30)</formula1>
    </dataValidation>
    <dataValidation type="list" allowBlank="1" showInputMessage="1" showErrorMessage="1" sqref="E29">
      <formula1>INDIRECT($D$29)</formula1>
    </dataValidation>
    <dataValidation type="list" allowBlank="1" showInputMessage="1" showErrorMessage="1" sqref="E28">
      <formula1>INDIRECT($D$28)</formula1>
    </dataValidation>
    <dataValidation type="list" allowBlank="1" showInputMessage="1" showErrorMessage="1" sqref="E27">
      <formula1>INDIRECT($D$27)</formula1>
    </dataValidation>
    <dataValidation type="list" allowBlank="1" showInputMessage="1" showErrorMessage="1" sqref="E26">
      <formula1>INDIRECT($D$26)</formula1>
    </dataValidation>
    <dataValidation type="list" allowBlank="1" showInputMessage="1" showErrorMessage="1" sqref="E25">
      <formula1>INDIRECT($D$25)</formula1>
    </dataValidation>
    <dataValidation type="list" allowBlank="1" showInputMessage="1" showErrorMessage="1" sqref="E24">
      <formula1>INDIRECT($D$24)</formula1>
    </dataValidation>
    <dataValidation type="list" allowBlank="1" showInputMessage="1" showErrorMessage="1" sqref="E23">
      <formula1>INDIRECT($D$23)</formula1>
    </dataValidation>
    <dataValidation type="list" allowBlank="1" showInputMessage="1" showErrorMessage="1" sqref="E21:E22">
      <formula1>INDIRECT($D$21)</formula1>
    </dataValidation>
    <dataValidation type="list" allowBlank="1" showInputMessage="1" showErrorMessage="1" sqref="E18 E20">
      <formula1>INDIRECT($D$18)</formula1>
    </dataValidation>
    <dataValidation type="list" allowBlank="1" showInputMessage="1" showErrorMessage="1" sqref="D33">
      <formula1>INDIRECT($C$33)</formula1>
    </dataValidation>
    <dataValidation type="list" allowBlank="1" showInputMessage="1" showErrorMessage="1" sqref="D32">
      <formula1>INDIRECT($C$32)</formula1>
    </dataValidation>
    <dataValidation type="list" allowBlank="1" showInputMessage="1" showErrorMessage="1" sqref="D31">
      <formula1>INDIRECT($C$31)</formula1>
    </dataValidation>
    <dataValidation type="list" allowBlank="1" showInputMessage="1" showErrorMessage="1" sqref="D30">
      <formula1>INDIRECT($C$30)</formula1>
    </dataValidation>
    <dataValidation type="list" allowBlank="1" showInputMessage="1" showErrorMessage="1" sqref="D29">
      <formula1>INDIRECT($C$29)</formula1>
    </dataValidation>
    <dataValidation type="list" allowBlank="1" showInputMessage="1" showErrorMessage="1" sqref="D28">
      <formula1>INDIRECT($C$28)</formula1>
    </dataValidation>
    <dataValidation type="list" allowBlank="1" showInputMessage="1" showErrorMessage="1" sqref="D27">
      <formula1>INDIRECT($C$27)</formula1>
    </dataValidation>
    <dataValidation type="list" allowBlank="1" showInputMessage="1" showErrorMessage="1" sqref="D26">
      <formula1>INDIRECT($C$26)</formula1>
    </dataValidation>
    <dataValidation type="list" allowBlank="1" showInputMessage="1" showErrorMessage="1" sqref="D25">
      <formula1>INDIRECT($C$25)</formula1>
    </dataValidation>
    <dataValidation type="list" allowBlank="1" showInputMessage="1" showErrorMessage="1" sqref="D24">
      <formula1>INDIRECT($C$24)</formula1>
    </dataValidation>
    <dataValidation type="list" allowBlank="1" showInputMessage="1" showErrorMessage="1" sqref="D23">
      <formula1>INDIRECT($C$23)</formula1>
    </dataValidation>
    <dataValidation type="list" allowBlank="1" showInputMessage="1" showErrorMessage="1" sqref="D21:D22">
      <formula1>INDIRECT($C$21)</formula1>
    </dataValidation>
    <dataValidation type="list" allowBlank="1" showInputMessage="1" showErrorMessage="1" sqref="C17:C18 C21:C34">
      <formula1>factores</formula1>
    </dataValidation>
    <dataValidation type="list" allowBlank="1" showInputMessage="1" showErrorMessage="1" sqref="D18 D20">
      <formula1>INDIRECT($C$18)</formula1>
    </dataValidation>
    <dataValidation type="list" allowBlank="1" showInputMessage="1" showErrorMessage="1" sqref="D17">
      <formula1>INDIRECT($C$17)</formula1>
    </dataValidation>
    <dataValidation type="list" allowBlank="1" showInputMessage="1" showErrorMessage="1" sqref="E17">
      <formula1>INDIRECT($D$17)</formula1>
    </dataValidation>
    <dataValidation type="list" allowBlank="1" showInputMessage="1" showErrorMessage="1" sqref="D34">
      <formula1>INDIRECT($C$34)</formula1>
    </dataValidation>
  </dataValidations>
  <pageMargins left="0.25" right="0.25" top="0.75" bottom="0.75" header="0.3" footer="0.3"/>
  <pageSetup paperSize="5" scale="33" orientation="landscape" r:id="rId1"/>
  <headerFooter>
    <oddFooter>&amp;L&amp;14Cra. 30 N° 25-90 Piso 16 - CP: 1113111 
Tel. 7470909 -  Info: Línea 195
www.umv.gov.co&amp;C&amp;14
SIG-FM-007
&amp;P de &amp;N</oddFooter>
  </headerFooter>
  <colBreaks count="1" manualBreakCount="1">
    <brk id="20" max="35" man="1"/>
  </colBreaks>
  <drawing r:id="rId2"/>
</worksheet>
</file>

<file path=xl/worksheets/sheet2.xml><?xml version="1.0" encoding="utf-8"?>
<worksheet xmlns="http://schemas.openxmlformats.org/spreadsheetml/2006/main" xmlns:r="http://schemas.openxmlformats.org/officeDocument/2006/relationships">
  <sheetPr filterMode="1"/>
  <dimension ref="B1:AR115"/>
  <sheetViews>
    <sheetView showGridLines="0" zoomScale="55" zoomScaleNormal="55" workbookViewId="0">
      <pane xSplit="2" ySplit="12" topLeftCell="F13" activePane="bottomRight" state="frozen"/>
      <selection pane="topRight" activeCell="C1" sqref="C1"/>
      <selection pane="bottomLeft" activeCell="A13" sqref="A13"/>
      <selection pane="bottomRight" activeCell="F9" sqref="F9:F12"/>
    </sheetView>
  </sheetViews>
  <sheetFormatPr baseColWidth="10" defaultColWidth="11.42578125" defaultRowHeight="18"/>
  <cols>
    <col min="1" max="1" width="6.7109375" style="264" customWidth="1"/>
    <col min="2" max="2" width="29.85546875" style="265" customWidth="1"/>
    <col min="3" max="3" width="12.85546875" style="264" customWidth="1"/>
    <col min="4" max="4" width="16" style="264" customWidth="1"/>
    <col min="5" max="5" width="24.85546875" style="264" customWidth="1"/>
    <col min="6" max="9" width="58.140625" style="264" customWidth="1"/>
    <col min="10" max="10" width="26.7109375" style="264" customWidth="1"/>
    <col min="11" max="11" width="0" style="264" hidden="1" customWidth="1"/>
    <col min="12" max="12" width="22.7109375" style="264" customWidth="1"/>
    <col min="13" max="13" width="0" style="264" hidden="1" customWidth="1"/>
    <col min="14" max="14" width="22.42578125" style="264" customWidth="1"/>
    <col min="15" max="15" width="0" style="264" hidden="1" customWidth="1"/>
    <col min="16" max="17" width="21.42578125" style="264" customWidth="1"/>
    <col min="18" max="18" width="28.85546875" style="264" customWidth="1"/>
    <col min="19" max="19" width="23.140625" style="264" customWidth="1"/>
    <col min="20" max="20" width="39.7109375" style="264" customWidth="1"/>
    <col min="21" max="21" width="0" style="264" hidden="1" customWidth="1"/>
    <col min="22" max="22" width="39.7109375" style="264" customWidth="1"/>
    <col min="23" max="23" width="0" style="264" hidden="1" customWidth="1"/>
    <col min="24" max="24" width="39.7109375" style="264" customWidth="1"/>
    <col min="25" max="25" width="11.42578125" style="264" hidden="1" customWidth="1"/>
    <col min="26" max="26" width="39.7109375" style="264" customWidth="1"/>
    <col min="27" max="27" width="0" style="264" hidden="1" customWidth="1"/>
    <col min="28" max="28" width="39.7109375" style="264" customWidth="1"/>
    <col min="29" max="29" width="0" style="264" hidden="1" customWidth="1"/>
    <col min="30" max="30" width="39.7109375" style="264" customWidth="1"/>
    <col min="31" max="31" width="0" style="264" hidden="1" customWidth="1"/>
    <col min="32" max="32" width="17.28515625" style="264" customWidth="1"/>
    <col min="33" max="33" width="18.7109375" style="264" customWidth="1"/>
    <col min="34" max="34" width="25.42578125" style="264" customWidth="1"/>
    <col min="35" max="35" width="0" style="264" hidden="1" customWidth="1"/>
    <col min="36" max="36" width="23" style="264" customWidth="1"/>
    <col min="37" max="37" width="0" style="264" hidden="1" customWidth="1"/>
    <col min="38" max="38" width="17.85546875" style="264" customWidth="1"/>
    <col min="39" max="39" width="17.28515625" style="264" customWidth="1"/>
    <col min="40" max="40" width="34.140625" style="264" customWidth="1"/>
    <col min="41" max="41" width="34.85546875" style="264" customWidth="1"/>
    <col min="42" max="42" width="25.85546875" style="264" customWidth="1"/>
    <col min="43" max="43" width="23" style="264" customWidth="1"/>
    <col min="44" max="44" width="55.42578125" style="264" customWidth="1"/>
    <col min="45" max="16384" width="11.42578125" style="264"/>
  </cols>
  <sheetData>
    <row r="1" spans="2:44" s="153" customFormat="1"/>
    <row r="2" spans="2:44" s="153" customFormat="1" ht="27.75" customHeight="1">
      <c r="B2" s="431"/>
      <c r="C2" s="431"/>
      <c r="D2" s="431"/>
      <c r="E2" s="431"/>
      <c r="F2" s="420" t="s">
        <v>786</v>
      </c>
      <c r="G2" s="420"/>
      <c r="H2" s="420"/>
      <c r="I2" s="420"/>
      <c r="J2" s="420"/>
      <c r="K2" s="420"/>
      <c r="L2" s="420"/>
      <c r="M2" s="420"/>
      <c r="N2" s="420"/>
      <c r="O2" s="420"/>
      <c r="P2" s="420"/>
      <c r="Q2" s="420"/>
      <c r="R2" s="420"/>
      <c r="S2" s="420"/>
      <c r="T2" s="420"/>
      <c r="U2" s="154"/>
      <c r="V2" s="421"/>
      <c r="W2" s="222"/>
      <c r="X2" s="422" t="s">
        <v>786</v>
      </c>
      <c r="Y2" s="423"/>
      <c r="Z2" s="423"/>
      <c r="AA2" s="423"/>
      <c r="AB2" s="423"/>
      <c r="AC2" s="423"/>
      <c r="AD2" s="423"/>
      <c r="AE2" s="423"/>
      <c r="AF2" s="423"/>
      <c r="AG2" s="423"/>
      <c r="AH2" s="423"/>
      <c r="AI2" s="423"/>
      <c r="AJ2" s="423"/>
      <c r="AK2" s="423"/>
      <c r="AL2" s="423"/>
      <c r="AM2" s="423"/>
      <c r="AN2" s="423"/>
      <c r="AO2" s="423"/>
      <c r="AP2" s="423"/>
      <c r="AQ2" s="423"/>
      <c r="AR2" s="424"/>
    </row>
    <row r="3" spans="2:44" s="153" customFormat="1" ht="27.75" customHeight="1">
      <c r="B3" s="431"/>
      <c r="C3" s="431"/>
      <c r="D3" s="431"/>
      <c r="E3" s="431"/>
      <c r="F3" s="420"/>
      <c r="G3" s="420"/>
      <c r="H3" s="420"/>
      <c r="I3" s="420"/>
      <c r="J3" s="420"/>
      <c r="K3" s="420"/>
      <c r="L3" s="420"/>
      <c r="M3" s="420"/>
      <c r="N3" s="420"/>
      <c r="O3" s="420"/>
      <c r="P3" s="420"/>
      <c r="Q3" s="420"/>
      <c r="R3" s="420"/>
      <c r="S3" s="420"/>
      <c r="T3" s="420"/>
      <c r="U3" s="155"/>
      <c r="V3" s="421"/>
      <c r="W3" s="222"/>
      <c r="X3" s="425"/>
      <c r="Y3" s="426"/>
      <c r="Z3" s="426"/>
      <c r="AA3" s="426"/>
      <c r="AB3" s="426"/>
      <c r="AC3" s="426"/>
      <c r="AD3" s="426"/>
      <c r="AE3" s="426"/>
      <c r="AF3" s="426"/>
      <c r="AG3" s="426"/>
      <c r="AH3" s="426"/>
      <c r="AI3" s="426"/>
      <c r="AJ3" s="426"/>
      <c r="AK3" s="426"/>
      <c r="AL3" s="426"/>
      <c r="AM3" s="426"/>
      <c r="AN3" s="426"/>
      <c r="AO3" s="426"/>
      <c r="AP3" s="426"/>
      <c r="AQ3" s="426"/>
      <c r="AR3" s="427"/>
    </row>
    <row r="4" spans="2:44" s="153" customFormat="1" ht="27.75" customHeight="1">
      <c r="B4" s="431"/>
      <c r="C4" s="431"/>
      <c r="D4" s="431"/>
      <c r="E4" s="431"/>
      <c r="F4" s="420" t="s">
        <v>787</v>
      </c>
      <c r="G4" s="420"/>
      <c r="H4" s="420"/>
      <c r="I4" s="420"/>
      <c r="J4" s="420"/>
      <c r="K4" s="420"/>
      <c r="L4" s="420"/>
      <c r="M4" s="420"/>
      <c r="N4" s="420"/>
      <c r="O4" s="420"/>
      <c r="P4" s="420"/>
      <c r="Q4" s="420"/>
      <c r="R4" s="420"/>
      <c r="S4" s="420"/>
      <c r="T4" s="420"/>
      <c r="U4" s="154"/>
      <c r="V4" s="421"/>
      <c r="W4" s="154"/>
      <c r="X4" s="420" t="s">
        <v>787</v>
      </c>
      <c r="Y4" s="420"/>
      <c r="Z4" s="420"/>
      <c r="AA4" s="420"/>
      <c r="AB4" s="420"/>
      <c r="AC4" s="420"/>
      <c r="AD4" s="420"/>
      <c r="AE4" s="420"/>
      <c r="AF4" s="420"/>
      <c r="AG4" s="420"/>
      <c r="AH4" s="420"/>
      <c r="AI4" s="420"/>
      <c r="AJ4" s="420"/>
      <c r="AK4" s="420"/>
      <c r="AL4" s="420"/>
      <c r="AM4" s="420"/>
      <c r="AN4" s="420"/>
      <c r="AO4" s="420"/>
      <c r="AP4" s="420"/>
      <c r="AQ4" s="420"/>
      <c r="AR4" s="420"/>
    </row>
    <row r="5" spans="2:44" s="153" customFormat="1" ht="27.75" customHeight="1">
      <c r="B5" s="431"/>
      <c r="C5" s="431"/>
      <c r="D5" s="431"/>
      <c r="E5" s="431"/>
      <c r="F5" s="420"/>
      <c r="G5" s="420"/>
      <c r="H5" s="420"/>
      <c r="I5" s="420"/>
      <c r="J5" s="420"/>
      <c r="K5" s="420"/>
      <c r="L5" s="420"/>
      <c r="M5" s="420"/>
      <c r="N5" s="420"/>
      <c r="O5" s="420"/>
      <c r="P5" s="420"/>
      <c r="Q5" s="420"/>
      <c r="R5" s="420"/>
      <c r="S5" s="420"/>
      <c r="T5" s="420"/>
      <c r="V5" s="421"/>
      <c r="X5" s="420"/>
      <c r="Y5" s="420"/>
      <c r="Z5" s="420"/>
      <c r="AA5" s="420"/>
      <c r="AB5" s="420"/>
      <c r="AC5" s="420"/>
      <c r="AD5" s="420"/>
      <c r="AE5" s="420"/>
      <c r="AF5" s="420"/>
      <c r="AG5" s="420"/>
      <c r="AH5" s="420"/>
      <c r="AI5" s="420"/>
      <c r="AJ5" s="420"/>
      <c r="AK5" s="420"/>
      <c r="AL5" s="420"/>
      <c r="AM5" s="420"/>
      <c r="AN5" s="420"/>
      <c r="AO5" s="420"/>
      <c r="AP5" s="420"/>
      <c r="AQ5" s="420"/>
      <c r="AR5" s="420"/>
    </row>
    <row r="6" spans="2:44" s="153" customFormat="1" ht="18.75" thickBot="1"/>
    <row r="7" spans="2:44" s="10" customFormat="1">
      <c r="B7" s="432" t="s">
        <v>804</v>
      </c>
      <c r="C7" s="428" t="s">
        <v>4</v>
      </c>
      <c r="D7" s="429"/>
      <c r="E7" s="429"/>
      <c r="F7" s="430"/>
      <c r="G7" s="428" t="s">
        <v>5</v>
      </c>
      <c r="H7" s="429"/>
      <c r="I7" s="429"/>
      <c r="J7" s="430"/>
      <c r="K7" s="241"/>
      <c r="L7" s="428" t="s">
        <v>6</v>
      </c>
      <c r="M7" s="429"/>
      <c r="N7" s="429"/>
      <c r="O7" s="429"/>
      <c r="P7" s="429"/>
      <c r="Q7" s="430"/>
      <c r="R7" s="428" t="s">
        <v>7</v>
      </c>
      <c r="S7" s="429"/>
      <c r="T7" s="429"/>
      <c r="U7" s="429"/>
      <c r="V7" s="429"/>
      <c r="W7" s="429"/>
      <c r="X7" s="429"/>
      <c r="Y7" s="429"/>
      <c r="Z7" s="429"/>
      <c r="AA7" s="429"/>
      <c r="AB7" s="429"/>
      <c r="AC7" s="429"/>
      <c r="AD7" s="429"/>
      <c r="AE7" s="429"/>
      <c r="AF7" s="429"/>
      <c r="AG7" s="429"/>
      <c r="AH7" s="429"/>
      <c r="AI7" s="429"/>
      <c r="AJ7" s="429"/>
      <c r="AK7" s="429"/>
      <c r="AL7" s="429"/>
      <c r="AM7" s="429"/>
      <c r="AN7" s="430"/>
      <c r="AO7" s="428" t="s">
        <v>8</v>
      </c>
      <c r="AP7" s="429"/>
      <c r="AQ7" s="429"/>
      <c r="AR7" s="430"/>
    </row>
    <row r="8" spans="2:44" s="156" customFormat="1">
      <c r="B8" s="433"/>
      <c r="C8" s="414" t="s">
        <v>9</v>
      </c>
      <c r="D8" s="415" t="s">
        <v>10</v>
      </c>
      <c r="E8" s="415"/>
      <c r="F8" s="416"/>
      <c r="G8" s="414" t="s">
        <v>11</v>
      </c>
      <c r="H8" s="415"/>
      <c r="I8" s="415"/>
      <c r="J8" s="416"/>
      <c r="K8" s="242"/>
      <c r="L8" s="414" t="s">
        <v>12</v>
      </c>
      <c r="M8" s="415"/>
      <c r="N8" s="415"/>
      <c r="O8" s="415"/>
      <c r="P8" s="415"/>
      <c r="Q8" s="416"/>
      <c r="R8" s="414" t="s">
        <v>13</v>
      </c>
      <c r="S8" s="415"/>
      <c r="T8" s="415"/>
      <c r="U8" s="415"/>
      <c r="V8" s="415"/>
      <c r="W8" s="415"/>
      <c r="X8" s="415"/>
      <c r="Y8" s="415"/>
      <c r="Z8" s="415"/>
      <c r="AA8" s="415"/>
      <c r="AB8" s="415"/>
      <c r="AC8" s="415"/>
      <c r="AD8" s="415"/>
      <c r="AE8" s="415"/>
      <c r="AF8" s="415"/>
      <c r="AG8" s="415"/>
      <c r="AH8" s="415"/>
      <c r="AI8" s="415"/>
      <c r="AJ8" s="415"/>
      <c r="AK8" s="415"/>
      <c r="AL8" s="415"/>
      <c r="AM8" s="415"/>
      <c r="AN8" s="416"/>
      <c r="AO8" s="414" t="s">
        <v>14</v>
      </c>
      <c r="AP8" s="415"/>
      <c r="AQ8" s="415"/>
      <c r="AR8" s="416"/>
    </row>
    <row r="9" spans="2:44" s="10" customFormat="1">
      <c r="B9" s="433"/>
      <c r="C9" s="414"/>
      <c r="D9" s="415" t="s">
        <v>15</v>
      </c>
      <c r="E9" s="415"/>
      <c r="F9" s="416" t="s">
        <v>16</v>
      </c>
      <c r="G9" s="414" t="s">
        <v>17</v>
      </c>
      <c r="H9" s="415" t="s">
        <v>18</v>
      </c>
      <c r="I9" s="415" t="s">
        <v>19</v>
      </c>
      <c r="J9" s="416" t="s">
        <v>20</v>
      </c>
      <c r="K9" s="242"/>
      <c r="L9" s="414" t="s">
        <v>21</v>
      </c>
      <c r="M9" s="415"/>
      <c r="N9" s="415"/>
      <c r="O9" s="410"/>
      <c r="P9" s="415" t="s">
        <v>22</v>
      </c>
      <c r="Q9" s="416"/>
      <c r="R9" s="414" t="s">
        <v>23</v>
      </c>
      <c r="S9" s="415"/>
      <c r="T9" s="415"/>
      <c r="U9" s="415"/>
      <c r="V9" s="415"/>
      <c r="W9" s="415"/>
      <c r="X9" s="415"/>
      <c r="Y9" s="415"/>
      <c r="Z9" s="415"/>
      <c r="AA9" s="415"/>
      <c r="AB9" s="415"/>
      <c r="AC9" s="415"/>
      <c r="AD9" s="415"/>
      <c r="AE9" s="415"/>
      <c r="AF9" s="415"/>
      <c r="AG9" s="415" t="s">
        <v>24</v>
      </c>
      <c r="AH9" s="415" t="s">
        <v>25</v>
      </c>
      <c r="AI9" s="415"/>
      <c r="AJ9" s="415"/>
      <c r="AK9" s="415"/>
      <c r="AL9" s="415"/>
      <c r="AM9" s="415"/>
      <c r="AN9" s="416"/>
      <c r="AO9" s="414" t="s">
        <v>26</v>
      </c>
      <c r="AP9" s="415"/>
      <c r="AQ9" s="415"/>
      <c r="AR9" s="416" t="s">
        <v>91</v>
      </c>
    </row>
    <row r="10" spans="2:44" s="10" customFormat="1">
      <c r="B10" s="433"/>
      <c r="C10" s="414"/>
      <c r="D10" s="415"/>
      <c r="E10" s="415"/>
      <c r="F10" s="416"/>
      <c r="G10" s="414"/>
      <c r="H10" s="415"/>
      <c r="I10" s="415"/>
      <c r="J10" s="416"/>
      <c r="K10" s="242"/>
      <c r="L10" s="414" t="s">
        <v>28</v>
      </c>
      <c r="M10" s="415"/>
      <c r="N10" s="415" t="s">
        <v>29</v>
      </c>
      <c r="O10" s="415"/>
      <c r="P10" s="415" t="s">
        <v>30</v>
      </c>
      <c r="Q10" s="416"/>
      <c r="R10" s="414"/>
      <c r="S10" s="415"/>
      <c r="T10" s="415"/>
      <c r="U10" s="415"/>
      <c r="V10" s="415"/>
      <c r="W10" s="415"/>
      <c r="X10" s="415"/>
      <c r="Y10" s="415"/>
      <c r="Z10" s="415"/>
      <c r="AA10" s="415"/>
      <c r="AB10" s="415"/>
      <c r="AC10" s="415"/>
      <c r="AD10" s="415"/>
      <c r="AE10" s="415"/>
      <c r="AF10" s="415"/>
      <c r="AG10" s="415"/>
      <c r="AH10" s="415" t="s">
        <v>28</v>
      </c>
      <c r="AI10" s="415"/>
      <c r="AJ10" s="415" t="s">
        <v>29</v>
      </c>
      <c r="AK10" s="415"/>
      <c r="AL10" s="415" t="s">
        <v>30</v>
      </c>
      <c r="AM10" s="415"/>
      <c r="AN10" s="416"/>
      <c r="AO10" s="414" t="s">
        <v>31</v>
      </c>
      <c r="AP10" s="415" t="s">
        <v>32</v>
      </c>
      <c r="AQ10" s="415" t="s">
        <v>33</v>
      </c>
      <c r="AR10" s="416"/>
    </row>
    <row r="11" spans="2:44" s="10" customFormat="1">
      <c r="B11" s="433"/>
      <c r="C11" s="414"/>
      <c r="D11" s="415"/>
      <c r="E11" s="415"/>
      <c r="F11" s="416"/>
      <c r="G11" s="414"/>
      <c r="H11" s="415"/>
      <c r="I11" s="415"/>
      <c r="J11" s="416"/>
      <c r="K11" s="242"/>
      <c r="L11" s="414"/>
      <c r="M11" s="415"/>
      <c r="N11" s="415"/>
      <c r="O11" s="415"/>
      <c r="P11" s="415" t="s">
        <v>34</v>
      </c>
      <c r="Q11" s="416" t="s">
        <v>35</v>
      </c>
      <c r="R11" s="414" t="s">
        <v>226</v>
      </c>
      <c r="S11" s="415"/>
      <c r="T11" s="415" t="s">
        <v>37</v>
      </c>
      <c r="U11" s="410"/>
      <c r="V11" s="415" t="s">
        <v>38</v>
      </c>
      <c r="W11" s="410"/>
      <c r="X11" s="415" t="s">
        <v>227</v>
      </c>
      <c r="Y11" s="410"/>
      <c r="Z11" s="415" t="s">
        <v>39</v>
      </c>
      <c r="AA11" s="410"/>
      <c r="AB11" s="415" t="s">
        <v>40</v>
      </c>
      <c r="AC11" s="410"/>
      <c r="AD11" s="415" t="s">
        <v>41</v>
      </c>
      <c r="AE11" s="410"/>
      <c r="AF11" s="415" t="s">
        <v>42</v>
      </c>
      <c r="AG11" s="415"/>
      <c r="AH11" s="415"/>
      <c r="AI11" s="415"/>
      <c r="AJ11" s="415"/>
      <c r="AK11" s="415"/>
      <c r="AL11" s="415" t="s">
        <v>34</v>
      </c>
      <c r="AM11" s="415" t="s">
        <v>35</v>
      </c>
      <c r="AN11" s="416" t="s">
        <v>43</v>
      </c>
      <c r="AO11" s="414"/>
      <c r="AP11" s="415"/>
      <c r="AQ11" s="415"/>
      <c r="AR11" s="416"/>
    </row>
    <row r="12" spans="2:44" s="10" customFormat="1">
      <c r="B12" s="433"/>
      <c r="C12" s="419"/>
      <c r="D12" s="417"/>
      <c r="E12" s="417"/>
      <c r="F12" s="418"/>
      <c r="G12" s="412" t="s">
        <v>44</v>
      </c>
      <c r="H12" s="411" t="s">
        <v>45</v>
      </c>
      <c r="I12" s="411" t="s">
        <v>339</v>
      </c>
      <c r="J12" s="418"/>
      <c r="K12" s="13"/>
      <c r="L12" s="419"/>
      <c r="M12" s="417"/>
      <c r="N12" s="417"/>
      <c r="O12" s="417"/>
      <c r="P12" s="417"/>
      <c r="Q12" s="418"/>
      <c r="R12" s="419"/>
      <c r="S12" s="417"/>
      <c r="T12" s="417"/>
      <c r="U12" s="411"/>
      <c r="V12" s="417"/>
      <c r="W12" s="411"/>
      <c r="X12" s="417"/>
      <c r="Y12" s="411"/>
      <c r="Z12" s="417"/>
      <c r="AA12" s="411"/>
      <c r="AB12" s="417"/>
      <c r="AC12" s="411"/>
      <c r="AD12" s="417"/>
      <c r="AE12" s="411"/>
      <c r="AF12" s="417"/>
      <c r="AG12" s="417"/>
      <c r="AH12" s="417"/>
      <c r="AI12" s="417"/>
      <c r="AJ12" s="417"/>
      <c r="AK12" s="417"/>
      <c r="AL12" s="417"/>
      <c r="AM12" s="417"/>
      <c r="AN12" s="418"/>
      <c r="AO12" s="419"/>
      <c r="AP12" s="417"/>
      <c r="AQ12" s="417"/>
      <c r="AR12" s="418"/>
    </row>
    <row r="13" spans="2:44" ht="108" hidden="1">
      <c r="B13" s="287" t="s">
        <v>788</v>
      </c>
      <c r="C13" s="247">
        <v>1</v>
      </c>
      <c r="D13" s="157" t="s">
        <v>47</v>
      </c>
      <c r="E13" s="157" t="s">
        <v>48</v>
      </c>
      <c r="F13" s="248" t="s">
        <v>49</v>
      </c>
      <c r="G13" s="158" t="s">
        <v>809</v>
      </c>
      <c r="H13" s="159" t="s">
        <v>810</v>
      </c>
      <c r="I13" s="159" t="s">
        <v>50</v>
      </c>
      <c r="J13" s="254" t="s">
        <v>51</v>
      </c>
      <c r="K13" s="243" t="str">
        <f>IF(J13="corrupción","impactoco","impacto")</f>
        <v>impacto</v>
      </c>
      <c r="L13" s="160" t="s">
        <v>52</v>
      </c>
      <c r="M13" s="162" t="str">
        <f t="shared" ref="M13:M22" si="0">IF(L13="RARO","1",IF(L13="IMPROBABLE","2",IF(L13="POSIBLE","3",IF(L13="PROBABLE","4",IF(L13="CASI CIERTA","5","")))))</f>
        <v>5</v>
      </c>
      <c r="N13" s="161" t="s">
        <v>53</v>
      </c>
      <c r="O13" s="162" t="str">
        <f>IF(N13="INSIGNIFICANTE","1",IF(N13="MENOR","2",IF(N13="MODERADO","3",IF(N13="MAYOR","4",IF(N13="CATASTRÓFICO","5","")))))</f>
        <v>4</v>
      </c>
      <c r="P13" s="163">
        <f>IF(M13="","",M13*O13)</f>
        <v>20</v>
      </c>
      <c r="Q13" s="164" t="str">
        <f>IF(P13="","",IF(P13&gt;=15,"RIESGO EXTREMO",IF(P13&gt;=7,"RIESGO ALTO",IF(P13&gt;=4,"RIESGO MODERADO",IF(P13&gt;=1,"RIESGO BAJO","")))))</f>
        <v>RIESGO EXTREMO</v>
      </c>
      <c r="R13" s="434" t="s">
        <v>54</v>
      </c>
      <c r="S13" s="435"/>
      <c r="T13" s="161" t="s">
        <v>55</v>
      </c>
      <c r="U13" s="165">
        <f>IF(T13="SI",15,0)</f>
        <v>15</v>
      </c>
      <c r="V13" s="161" t="s">
        <v>55</v>
      </c>
      <c r="W13" s="165">
        <f>IF(V13="SI",5,0)</f>
        <v>5</v>
      </c>
      <c r="X13" s="161" t="s">
        <v>56</v>
      </c>
      <c r="Y13" s="166">
        <f>IF(X13="SI",25,0)</f>
        <v>0</v>
      </c>
      <c r="Z13" s="161" t="s">
        <v>56</v>
      </c>
      <c r="AA13" s="165">
        <f>IF(Z13="SI",15,0)</f>
        <v>0</v>
      </c>
      <c r="AB13" s="161" t="s">
        <v>55</v>
      </c>
      <c r="AC13" s="166">
        <f>IF(AB13="SI",10,0)</f>
        <v>10</v>
      </c>
      <c r="AD13" s="161" t="s">
        <v>56</v>
      </c>
      <c r="AE13" s="165">
        <f>IF(AD13="SI",30,0)</f>
        <v>0</v>
      </c>
      <c r="AF13" s="282">
        <f>U13+W13+Y13+AA13+AC13+AE13</f>
        <v>30</v>
      </c>
      <c r="AG13" s="163" t="str">
        <f>IF(AF13="","",IF(AF13="","",IF(AF13&gt;76,"2",IF(AF13&gt;=51,"1",IF(AF13&gt;=0,"0","")))))</f>
        <v>0</v>
      </c>
      <c r="AH13" s="161" t="s">
        <v>52</v>
      </c>
      <c r="AI13" s="162" t="str">
        <f t="shared" ref="AI13:AI22" si="1">IF(AH13="RARO","1",IF(AH13="IMPROBABLE","2",IF(AH13="POSIBLE","3",IF(AH13="PROBABLE","4",IF(AH13="CASI CIERTA","5","")))))</f>
        <v>5</v>
      </c>
      <c r="AJ13" s="161" t="s">
        <v>53</v>
      </c>
      <c r="AK13" s="162" t="str">
        <f>IF(AJ13="INSIGNIFICANTE","1",IF(AJ13="MENOR","2",IF(AJ13="MODERADO","3",IF(AJ13="MAYOR","4",IF(AJ13="CATASTRÓFICO","5","")))))</f>
        <v>4</v>
      </c>
      <c r="AL13" s="163">
        <f t="shared" ref="AL13:AL22" si="2">IF(AI13="","",AI13*AK13)</f>
        <v>20</v>
      </c>
      <c r="AM13" s="163" t="str">
        <f>IF(AL13="","",IF(AL13&gt;=15,"RIESGO EXTREMO",IF(AL13&gt;=7,"RIESGO ALTO",IF(AL13&gt;=4,"RIESGO MODERADO",IF(AL13&gt;=1,"RIESGO BAJO","")))))</f>
        <v>RIESGO EXTREMO</v>
      </c>
      <c r="AN13" s="164" t="str">
        <f>IF(AM13="","",IF(AM13="RIESGO EXTREMO","COMPARTIR O TRANSFERIR EL RIESGO",IF(AM13="RIESGO ALTO","EVITAR EL RIESGO",IF(AM13="RIESGO MODERADO","REDUCIR EL RIESGO",IF(AM13="RIESGO BAJO","ASUMIR","")))))</f>
        <v>COMPARTIR O TRANSFERIR EL RIESGO</v>
      </c>
      <c r="AO13" s="168" t="s">
        <v>811</v>
      </c>
      <c r="AP13" s="169" t="s">
        <v>57</v>
      </c>
      <c r="AQ13" s="169" t="s">
        <v>58</v>
      </c>
      <c r="AR13" s="170" t="s">
        <v>59</v>
      </c>
    </row>
    <row r="14" spans="2:44" ht="198" hidden="1">
      <c r="B14" s="288" t="s">
        <v>788</v>
      </c>
      <c r="C14" s="249">
        <v>2</v>
      </c>
      <c r="D14" s="171" t="s">
        <v>47</v>
      </c>
      <c r="E14" s="171" t="s">
        <v>60</v>
      </c>
      <c r="F14" s="250" t="s">
        <v>61</v>
      </c>
      <c r="G14" s="172" t="s">
        <v>62</v>
      </c>
      <c r="H14" s="173" t="s">
        <v>63</v>
      </c>
      <c r="I14" s="173" t="s">
        <v>50</v>
      </c>
      <c r="J14" s="255" t="s">
        <v>64</v>
      </c>
      <c r="K14" s="244" t="str">
        <f t="shared" ref="K14:K22" si="3">IF(J14="corrupción","impactoco","impacto")</f>
        <v>impacto</v>
      </c>
      <c r="L14" s="174" t="s">
        <v>52</v>
      </c>
      <c r="M14" s="176" t="str">
        <f t="shared" si="0"/>
        <v>5</v>
      </c>
      <c r="N14" s="175" t="s">
        <v>53</v>
      </c>
      <c r="O14" s="176" t="str">
        <f t="shared" ref="O14:O22" si="4">IF(N14="INSIGNIFICANTE","1",IF(N14="MENOR","2",IF(N14="MODERADO","3",IF(N14="MAYOR","4",IF(N14="CATASTRÓFICO","5","")))))</f>
        <v>4</v>
      </c>
      <c r="P14" s="177">
        <f t="shared" ref="P14:P22" si="5">IF(M14="","",M14*O14)</f>
        <v>20</v>
      </c>
      <c r="Q14" s="178" t="str">
        <f t="shared" ref="Q14:Q22" si="6">IF(P14="","",IF(P14&gt;=15,"RIESGO EXTREMO",IF(P14&gt;=7,"RIESGO ALTO",IF(P14&gt;=4,"RIESGO MODERADO",IF(P14&gt;=1,"RIESGO BAJO","")))))</f>
        <v>RIESGO EXTREMO</v>
      </c>
      <c r="R14" s="436" t="s">
        <v>54</v>
      </c>
      <c r="S14" s="437"/>
      <c r="T14" s="175" t="s">
        <v>55</v>
      </c>
      <c r="U14" s="179">
        <f t="shared" ref="U14:U22" si="7">IF(T14="SI",15,0)</f>
        <v>15</v>
      </c>
      <c r="V14" s="175" t="s">
        <v>55</v>
      </c>
      <c r="W14" s="179">
        <f t="shared" ref="W14:W22" si="8">IF(V14="SI",5,0)</f>
        <v>5</v>
      </c>
      <c r="X14" s="175" t="s">
        <v>55</v>
      </c>
      <c r="Y14" s="180">
        <f t="shared" ref="Y14:Y17" si="9">IF(X14="SI",25,0)</f>
        <v>25</v>
      </c>
      <c r="Z14" s="175" t="s">
        <v>55</v>
      </c>
      <c r="AA14" s="179">
        <f t="shared" ref="AA14:AA22" si="10">IF(Z14="SI",15,0)</f>
        <v>15</v>
      </c>
      <c r="AB14" s="175" t="s">
        <v>55</v>
      </c>
      <c r="AC14" s="180">
        <f t="shared" ref="AC14:AC22" si="11">IF(AB14="SI",10,0)</f>
        <v>10</v>
      </c>
      <c r="AD14" s="175" t="s">
        <v>56</v>
      </c>
      <c r="AE14" s="179">
        <f t="shared" ref="AE14:AE22" si="12">IF(AD14="SI",30,0)</f>
        <v>0</v>
      </c>
      <c r="AF14" s="283">
        <f t="shared" ref="AF14:AF17" si="13">U14+W14+Y14+AA14+AC14+AE14</f>
        <v>70</v>
      </c>
      <c r="AG14" s="224" t="str">
        <f t="shared" ref="AG14:AG22" si="14">IF(AF14="","",IF(AF14="","",IF(AF14&gt;76,"2",IF(AF14&gt;=51,"1",IF(AF14&gt;=0,"0","")))))</f>
        <v>1</v>
      </c>
      <c r="AH14" s="175" t="s">
        <v>65</v>
      </c>
      <c r="AI14" s="176" t="str">
        <f t="shared" si="1"/>
        <v>4</v>
      </c>
      <c r="AJ14" s="175" t="s">
        <v>53</v>
      </c>
      <c r="AK14" s="176" t="str">
        <f t="shared" ref="AK14:AK22" si="15">IF(AJ14="INSIGNIFICANTE","1",IF(AJ14="MENOR","2",IF(AJ14="MODERADO","3",IF(AJ14="MAYOR","4",IF(AJ14="CATASTRÓFICO","5","")))))</f>
        <v>4</v>
      </c>
      <c r="AL14" s="177">
        <f t="shared" si="2"/>
        <v>16</v>
      </c>
      <c r="AM14" s="177" t="str">
        <f t="shared" ref="AM14:AM22" si="16">IF(AL14="","",IF(AL14&gt;=15,"RIESGO EXTREMO",IF(AL14&gt;=7,"RIESGO ALTO",IF(AL14&gt;=4,"RIESGO MODERADO",IF(AL14&gt;=1,"RIESGO BAJO","")))))</f>
        <v>RIESGO EXTREMO</v>
      </c>
      <c r="AN14" s="178" t="str">
        <f t="shared" ref="AN14:AN22" si="17">IF(AM14="","",IF(AM14="RIESGO EXTREMO","COMPARTIR O TRANSFERIR EL RIESGO",IF(AM14="RIESGO ALTO","EVITAR EL RIESGO",IF(AM14="RIESGO MODERADO","REDUCIR EL RIESGO",IF(AM14="RIESGO BAJO","ASUMIR","")))))</f>
        <v>COMPARTIR O TRANSFERIR EL RIESGO</v>
      </c>
      <c r="AO14" s="182" t="s">
        <v>66</v>
      </c>
      <c r="AP14" s="183" t="s">
        <v>67</v>
      </c>
      <c r="AQ14" s="183" t="s">
        <v>68</v>
      </c>
      <c r="AR14" s="184" t="s">
        <v>812</v>
      </c>
    </row>
    <row r="15" spans="2:44" ht="144" hidden="1">
      <c r="B15" s="288" t="s">
        <v>788</v>
      </c>
      <c r="C15" s="249">
        <v>3</v>
      </c>
      <c r="D15" s="171" t="s">
        <v>47</v>
      </c>
      <c r="E15" s="171" t="s">
        <v>48</v>
      </c>
      <c r="F15" s="250" t="s">
        <v>49</v>
      </c>
      <c r="G15" s="185" t="s">
        <v>69</v>
      </c>
      <c r="H15" s="173" t="s">
        <v>70</v>
      </c>
      <c r="I15" s="173" t="s">
        <v>71</v>
      </c>
      <c r="J15" s="255" t="s">
        <v>72</v>
      </c>
      <c r="K15" s="244" t="str">
        <f t="shared" si="3"/>
        <v>impacto</v>
      </c>
      <c r="L15" s="174" t="s">
        <v>73</v>
      </c>
      <c r="M15" s="176" t="str">
        <f t="shared" si="0"/>
        <v>2</v>
      </c>
      <c r="N15" s="175" t="s">
        <v>53</v>
      </c>
      <c r="O15" s="176" t="str">
        <f t="shared" si="4"/>
        <v>4</v>
      </c>
      <c r="P15" s="177">
        <f t="shared" si="5"/>
        <v>8</v>
      </c>
      <c r="Q15" s="178" t="str">
        <f t="shared" si="6"/>
        <v>RIESGO ALTO</v>
      </c>
      <c r="R15" s="436" t="s">
        <v>813</v>
      </c>
      <c r="S15" s="437"/>
      <c r="T15" s="175" t="s">
        <v>55</v>
      </c>
      <c r="U15" s="179">
        <f t="shared" si="7"/>
        <v>15</v>
      </c>
      <c r="V15" s="175" t="s">
        <v>55</v>
      </c>
      <c r="W15" s="179">
        <f t="shared" si="8"/>
        <v>5</v>
      </c>
      <c r="X15" s="175" t="s">
        <v>55</v>
      </c>
      <c r="Y15" s="180">
        <f t="shared" si="9"/>
        <v>25</v>
      </c>
      <c r="Z15" s="175" t="s">
        <v>55</v>
      </c>
      <c r="AA15" s="179">
        <f t="shared" si="10"/>
        <v>15</v>
      </c>
      <c r="AB15" s="175" t="s">
        <v>55</v>
      </c>
      <c r="AC15" s="180">
        <f t="shared" si="11"/>
        <v>10</v>
      </c>
      <c r="AD15" s="175" t="s">
        <v>56</v>
      </c>
      <c r="AE15" s="179">
        <f t="shared" si="12"/>
        <v>0</v>
      </c>
      <c r="AF15" s="283">
        <f t="shared" si="13"/>
        <v>70</v>
      </c>
      <c r="AG15" s="224" t="str">
        <f t="shared" si="14"/>
        <v>1</v>
      </c>
      <c r="AH15" s="175" t="s">
        <v>74</v>
      </c>
      <c r="AI15" s="176" t="str">
        <f t="shared" si="1"/>
        <v>1</v>
      </c>
      <c r="AJ15" s="175" t="s">
        <v>53</v>
      </c>
      <c r="AK15" s="176" t="str">
        <f t="shared" si="15"/>
        <v>4</v>
      </c>
      <c r="AL15" s="177">
        <f t="shared" si="2"/>
        <v>4</v>
      </c>
      <c r="AM15" s="177" t="str">
        <f t="shared" si="16"/>
        <v>RIESGO MODERADO</v>
      </c>
      <c r="AN15" s="178" t="str">
        <f t="shared" si="17"/>
        <v>REDUCIR EL RIESGO</v>
      </c>
      <c r="AO15" s="182" t="s">
        <v>814</v>
      </c>
      <c r="AP15" s="183" t="s">
        <v>75</v>
      </c>
      <c r="AQ15" s="183" t="s">
        <v>76</v>
      </c>
      <c r="AR15" s="186" t="s">
        <v>77</v>
      </c>
    </row>
    <row r="16" spans="2:44" ht="144">
      <c r="B16" s="288" t="s">
        <v>788</v>
      </c>
      <c r="C16" s="249">
        <v>4</v>
      </c>
      <c r="D16" s="171" t="s">
        <v>47</v>
      </c>
      <c r="E16" s="171" t="s">
        <v>48</v>
      </c>
      <c r="F16" s="250" t="s">
        <v>49</v>
      </c>
      <c r="G16" s="172" t="s">
        <v>78</v>
      </c>
      <c r="H16" s="173" t="s">
        <v>79</v>
      </c>
      <c r="I16" s="173" t="s">
        <v>80</v>
      </c>
      <c r="J16" s="255" t="s">
        <v>81</v>
      </c>
      <c r="K16" s="244" t="str">
        <f t="shared" si="3"/>
        <v>impactoco</v>
      </c>
      <c r="L16" s="174" t="s">
        <v>74</v>
      </c>
      <c r="M16" s="176" t="str">
        <f t="shared" si="0"/>
        <v>1</v>
      </c>
      <c r="N16" s="175" t="s">
        <v>82</v>
      </c>
      <c r="O16" s="176" t="str">
        <f t="shared" si="4"/>
        <v>5</v>
      </c>
      <c r="P16" s="177">
        <f t="shared" si="5"/>
        <v>5</v>
      </c>
      <c r="Q16" s="178" t="str">
        <f t="shared" si="6"/>
        <v>RIESGO MODERADO</v>
      </c>
      <c r="R16" s="436" t="s">
        <v>815</v>
      </c>
      <c r="S16" s="437"/>
      <c r="T16" s="175" t="s">
        <v>55</v>
      </c>
      <c r="U16" s="179">
        <f t="shared" si="7"/>
        <v>15</v>
      </c>
      <c r="V16" s="175" t="s">
        <v>55</v>
      </c>
      <c r="W16" s="179">
        <f t="shared" si="8"/>
        <v>5</v>
      </c>
      <c r="X16" s="175" t="s">
        <v>55</v>
      </c>
      <c r="Y16" s="180">
        <f t="shared" si="9"/>
        <v>25</v>
      </c>
      <c r="Z16" s="175" t="s">
        <v>55</v>
      </c>
      <c r="AA16" s="179">
        <f t="shared" si="10"/>
        <v>15</v>
      </c>
      <c r="AB16" s="175" t="s">
        <v>55</v>
      </c>
      <c r="AC16" s="180">
        <f t="shared" si="11"/>
        <v>10</v>
      </c>
      <c r="AD16" s="175" t="s">
        <v>55</v>
      </c>
      <c r="AE16" s="179">
        <f t="shared" si="12"/>
        <v>30</v>
      </c>
      <c r="AF16" s="283">
        <f t="shared" si="13"/>
        <v>100</v>
      </c>
      <c r="AG16" s="224" t="str">
        <f t="shared" si="14"/>
        <v>2</v>
      </c>
      <c r="AH16" s="175" t="s">
        <v>74</v>
      </c>
      <c r="AI16" s="176" t="str">
        <f t="shared" si="1"/>
        <v>1</v>
      </c>
      <c r="AJ16" s="175" t="s">
        <v>83</v>
      </c>
      <c r="AK16" s="176" t="str">
        <f t="shared" si="15"/>
        <v>3</v>
      </c>
      <c r="AL16" s="177">
        <f t="shared" si="2"/>
        <v>3</v>
      </c>
      <c r="AM16" s="177" t="str">
        <f t="shared" si="16"/>
        <v>RIESGO BAJO</v>
      </c>
      <c r="AN16" s="178" t="str">
        <f t="shared" si="17"/>
        <v>ASUMIR</v>
      </c>
      <c r="AO16" s="187" t="s">
        <v>816</v>
      </c>
      <c r="AP16" s="183" t="s">
        <v>75</v>
      </c>
      <c r="AQ16" s="183" t="s">
        <v>76</v>
      </c>
      <c r="AR16" s="188" t="s">
        <v>84</v>
      </c>
    </row>
    <row r="17" spans="2:44" ht="162.75" hidden="1" thickBot="1">
      <c r="B17" s="289" t="s">
        <v>788</v>
      </c>
      <c r="C17" s="251">
        <v>5</v>
      </c>
      <c r="D17" s="207" t="s">
        <v>47</v>
      </c>
      <c r="E17" s="207" t="s">
        <v>48</v>
      </c>
      <c r="F17" s="252" t="s">
        <v>85</v>
      </c>
      <c r="G17" s="208" t="s">
        <v>817</v>
      </c>
      <c r="H17" s="209" t="s">
        <v>86</v>
      </c>
      <c r="I17" s="209" t="s">
        <v>818</v>
      </c>
      <c r="J17" s="256" t="s">
        <v>87</v>
      </c>
      <c r="K17" s="245" t="str">
        <f t="shared" si="3"/>
        <v>impacto</v>
      </c>
      <c r="L17" s="210" t="s">
        <v>52</v>
      </c>
      <c r="M17" s="212" t="str">
        <f t="shared" si="0"/>
        <v>5</v>
      </c>
      <c r="N17" s="211" t="s">
        <v>53</v>
      </c>
      <c r="O17" s="212" t="str">
        <f t="shared" si="4"/>
        <v>4</v>
      </c>
      <c r="P17" s="213">
        <f t="shared" si="5"/>
        <v>20</v>
      </c>
      <c r="Q17" s="214" t="str">
        <f t="shared" si="6"/>
        <v>RIESGO EXTREMO</v>
      </c>
      <c r="R17" s="438" t="s">
        <v>88</v>
      </c>
      <c r="S17" s="439"/>
      <c r="T17" s="211" t="s">
        <v>56</v>
      </c>
      <c r="U17" s="215">
        <f t="shared" si="7"/>
        <v>0</v>
      </c>
      <c r="V17" s="211" t="s">
        <v>55</v>
      </c>
      <c r="W17" s="215">
        <f t="shared" si="8"/>
        <v>5</v>
      </c>
      <c r="X17" s="211" t="s">
        <v>55</v>
      </c>
      <c r="Y17" s="216">
        <f t="shared" si="9"/>
        <v>25</v>
      </c>
      <c r="Z17" s="211" t="s">
        <v>55</v>
      </c>
      <c r="AA17" s="215">
        <f t="shared" si="10"/>
        <v>15</v>
      </c>
      <c r="AB17" s="211" t="s">
        <v>55</v>
      </c>
      <c r="AC17" s="216">
        <f t="shared" si="11"/>
        <v>10</v>
      </c>
      <c r="AD17" s="211" t="s">
        <v>55</v>
      </c>
      <c r="AE17" s="215">
        <f t="shared" si="12"/>
        <v>30</v>
      </c>
      <c r="AF17" s="286">
        <f t="shared" si="13"/>
        <v>85</v>
      </c>
      <c r="AG17" s="225" t="str">
        <f t="shared" si="14"/>
        <v>2</v>
      </c>
      <c r="AH17" s="211" t="s">
        <v>65</v>
      </c>
      <c r="AI17" s="212" t="str">
        <f t="shared" si="1"/>
        <v>4</v>
      </c>
      <c r="AJ17" s="211" t="s">
        <v>53</v>
      </c>
      <c r="AK17" s="212" t="str">
        <f t="shared" si="15"/>
        <v>4</v>
      </c>
      <c r="AL17" s="213">
        <f t="shared" si="2"/>
        <v>16</v>
      </c>
      <c r="AM17" s="213" t="str">
        <f t="shared" si="16"/>
        <v>RIESGO EXTREMO</v>
      </c>
      <c r="AN17" s="214" t="str">
        <f t="shared" si="17"/>
        <v>COMPARTIR O TRANSFERIR EL RIESGO</v>
      </c>
      <c r="AO17" s="218" t="s">
        <v>89</v>
      </c>
      <c r="AP17" s="219" t="s">
        <v>75</v>
      </c>
      <c r="AQ17" s="219" t="s">
        <v>76</v>
      </c>
      <c r="AR17" s="226" t="s">
        <v>90</v>
      </c>
    </row>
    <row r="18" spans="2:44" ht="144" hidden="1">
      <c r="B18" s="290" t="s">
        <v>175</v>
      </c>
      <c r="C18" s="247">
        <v>6</v>
      </c>
      <c r="D18" s="157" t="s">
        <v>47</v>
      </c>
      <c r="E18" s="157" t="s">
        <v>48</v>
      </c>
      <c r="F18" s="248" t="s">
        <v>49</v>
      </c>
      <c r="G18" s="158" t="s">
        <v>139</v>
      </c>
      <c r="H18" s="159" t="s">
        <v>140</v>
      </c>
      <c r="I18" s="159" t="s">
        <v>141</v>
      </c>
      <c r="J18" s="254" t="s">
        <v>72</v>
      </c>
      <c r="K18" s="243" t="str">
        <f t="shared" si="3"/>
        <v>impacto</v>
      </c>
      <c r="L18" s="160" t="s">
        <v>52</v>
      </c>
      <c r="M18" s="162" t="str">
        <f t="shared" si="0"/>
        <v>5</v>
      </c>
      <c r="N18" s="161" t="s">
        <v>83</v>
      </c>
      <c r="O18" s="162" t="str">
        <f t="shared" si="4"/>
        <v>3</v>
      </c>
      <c r="P18" s="163">
        <f t="shared" si="5"/>
        <v>15</v>
      </c>
      <c r="Q18" s="164" t="str">
        <f t="shared" si="6"/>
        <v>RIESGO EXTREMO</v>
      </c>
      <c r="R18" s="434" t="s">
        <v>142</v>
      </c>
      <c r="S18" s="435"/>
      <c r="T18" s="161" t="s">
        <v>55</v>
      </c>
      <c r="U18" s="165">
        <f t="shared" si="7"/>
        <v>15</v>
      </c>
      <c r="V18" s="161" t="s">
        <v>55</v>
      </c>
      <c r="W18" s="165">
        <f t="shared" si="8"/>
        <v>5</v>
      </c>
      <c r="X18" s="161" t="s">
        <v>56</v>
      </c>
      <c r="Y18" s="166">
        <f>IF(X18="SI",25,0)</f>
        <v>0</v>
      </c>
      <c r="Z18" s="161" t="s">
        <v>55</v>
      </c>
      <c r="AA18" s="165">
        <f t="shared" si="10"/>
        <v>15</v>
      </c>
      <c r="AB18" s="161" t="s">
        <v>55</v>
      </c>
      <c r="AC18" s="166">
        <f t="shared" si="11"/>
        <v>10</v>
      </c>
      <c r="AD18" s="161" t="s">
        <v>55</v>
      </c>
      <c r="AE18" s="165">
        <f t="shared" si="12"/>
        <v>30</v>
      </c>
      <c r="AF18" s="167">
        <f>U18+W18+Y18+AA18+AC18+AE18</f>
        <v>75</v>
      </c>
      <c r="AG18" s="227" t="str">
        <f t="shared" si="14"/>
        <v>1</v>
      </c>
      <c r="AH18" s="161" t="s">
        <v>65</v>
      </c>
      <c r="AI18" s="162" t="str">
        <f t="shared" si="1"/>
        <v>4</v>
      </c>
      <c r="AJ18" s="161" t="s">
        <v>83</v>
      </c>
      <c r="AK18" s="162" t="str">
        <f t="shared" si="15"/>
        <v>3</v>
      </c>
      <c r="AL18" s="163">
        <f t="shared" si="2"/>
        <v>12</v>
      </c>
      <c r="AM18" s="163" t="str">
        <f t="shared" si="16"/>
        <v>RIESGO ALTO</v>
      </c>
      <c r="AN18" s="164" t="str">
        <f t="shared" si="17"/>
        <v>EVITAR EL RIESGO</v>
      </c>
      <c r="AO18" s="258" t="s">
        <v>143</v>
      </c>
      <c r="AP18" s="169" t="s">
        <v>144</v>
      </c>
      <c r="AQ18" s="228">
        <v>42735</v>
      </c>
      <c r="AR18" s="170" t="s">
        <v>819</v>
      </c>
    </row>
    <row r="19" spans="2:44" ht="162" hidden="1">
      <c r="B19" s="291" t="s">
        <v>175</v>
      </c>
      <c r="C19" s="249">
        <v>7</v>
      </c>
      <c r="D19" s="171" t="s">
        <v>47</v>
      </c>
      <c r="E19" s="171" t="s">
        <v>48</v>
      </c>
      <c r="F19" s="250" t="s">
        <v>85</v>
      </c>
      <c r="G19" s="172" t="s">
        <v>146</v>
      </c>
      <c r="H19" s="173" t="s">
        <v>147</v>
      </c>
      <c r="I19" s="173" t="s">
        <v>148</v>
      </c>
      <c r="J19" s="255" t="s">
        <v>116</v>
      </c>
      <c r="K19" s="244" t="str">
        <f t="shared" si="3"/>
        <v>impacto</v>
      </c>
      <c r="L19" s="174" t="s">
        <v>65</v>
      </c>
      <c r="M19" s="176" t="str">
        <f t="shared" si="0"/>
        <v>4</v>
      </c>
      <c r="N19" s="175" t="s">
        <v>137</v>
      </c>
      <c r="O19" s="176" t="str">
        <f t="shared" si="4"/>
        <v>2</v>
      </c>
      <c r="P19" s="177">
        <f t="shared" si="5"/>
        <v>8</v>
      </c>
      <c r="Q19" s="178" t="str">
        <f t="shared" si="6"/>
        <v>RIESGO ALTO</v>
      </c>
      <c r="R19" s="436" t="s">
        <v>149</v>
      </c>
      <c r="S19" s="437"/>
      <c r="T19" s="175" t="s">
        <v>55</v>
      </c>
      <c r="U19" s="179">
        <f t="shared" si="7"/>
        <v>15</v>
      </c>
      <c r="V19" s="175" t="s">
        <v>55</v>
      </c>
      <c r="W19" s="179">
        <f t="shared" si="8"/>
        <v>5</v>
      </c>
      <c r="X19" s="175" t="s">
        <v>56</v>
      </c>
      <c r="Y19" s="180">
        <f t="shared" ref="Y19:Y22" si="18">IF(X19="SI",25,0)</f>
        <v>0</v>
      </c>
      <c r="Z19" s="175" t="s">
        <v>55</v>
      </c>
      <c r="AA19" s="179">
        <f t="shared" si="10"/>
        <v>15</v>
      </c>
      <c r="AB19" s="175" t="s">
        <v>55</v>
      </c>
      <c r="AC19" s="180">
        <f t="shared" si="11"/>
        <v>10</v>
      </c>
      <c r="AD19" s="175" t="s">
        <v>55</v>
      </c>
      <c r="AE19" s="179">
        <f t="shared" si="12"/>
        <v>30</v>
      </c>
      <c r="AF19" s="181">
        <f t="shared" ref="AF19:AF22" si="19">U19+W19+Y19+AA19+AC19+AE19</f>
        <v>75</v>
      </c>
      <c r="AG19" s="224" t="str">
        <f t="shared" si="14"/>
        <v>1</v>
      </c>
      <c r="AH19" s="175" t="s">
        <v>131</v>
      </c>
      <c r="AI19" s="176" t="str">
        <f t="shared" si="1"/>
        <v>3</v>
      </c>
      <c r="AJ19" s="175" t="s">
        <v>137</v>
      </c>
      <c r="AK19" s="176" t="str">
        <f t="shared" si="15"/>
        <v>2</v>
      </c>
      <c r="AL19" s="177">
        <f t="shared" si="2"/>
        <v>6</v>
      </c>
      <c r="AM19" s="177" t="str">
        <f t="shared" si="16"/>
        <v>RIESGO MODERADO</v>
      </c>
      <c r="AN19" s="178" t="str">
        <f t="shared" si="17"/>
        <v>REDUCIR EL RIESGO</v>
      </c>
      <c r="AO19" s="187" t="s">
        <v>150</v>
      </c>
      <c r="AP19" s="183" t="s">
        <v>144</v>
      </c>
      <c r="AQ19" s="190">
        <v>42735</v>
      </c>
      <c r="AR19" s="186" t="s">
        <v>820</v>
      </c>
    </row>
    <row r="20" spans="2:44" ht="108">
      <c r="B20" s="291" t="s">
        <v>175</v>
      </c>
      <c r="C20" s="249">
        <v>8</v>
      </c>
      <c r="D20" s="171" t="s">
        <v>47</v>
      </c>
      <c r="E20" s="171" t="s">
        <v>48</v>
      </c>
      <c r="F20" s="250" t="s">
        <v>152</v>
      </c>
      <c r="G20" s="185" t="s">
        <v>153</v>
      </c>
      <c r="H20" s="173" t="s">
        <v>154</v>
      </c>
      <c r="I20" s="173" t="s">
        <v>155</v>
      </c>
      <c r="J20" s="255" t="s">
        <v>81</v>
      </c>
      <c r="K20" s="244" t="str">
        <f t="shared" si="3"/>
        <v>impactoco</v>
      </c>
      <c r="L20" s="174" t="s">
        <v>131</v>
      </c>
      <c r="M20" s="176" t="str">
        <f t="shared" si="0"/>
        <v>3</v>
      </c>
      <c r="N20" s="175" t="s">
        <v>83</v>
      </c>
      <c r="O20" s="176" t="str">
        <f t="shared" si="4"/>
        <v>3</v>
      </c>
      <c r="P20" s="177">
        <f t="shared" si="5"/>
        <v>9</v>
      </c>
      <c r="Q20" s="178" t="str">
        <f t="shared" si="6"/>
        <v>RIESGO ALTO</v>
      </c>
      <c r="R20" s="436" t="s">
        <v>156</v>
      </c>
      <c r="S20" s="437"/>
      <c r="T20" s="175" t="s">
        <v>55</v>
      </c>
      <c r="U20" s="179">
        <f t="shared" si="7"/>
        <v>15</v>
      </c>
      <c r="V20" s="175" t="s">
        <v>55</v>
      </c>
      <c r="W20" s="179">
        <f t="shared" si="8"/>
        <v>5</v>
      </c>
      <c r="X20" s="175" t="s">
        <v>56</v>
      </c>
      <c r="Y20" s="180">
        <f t="shared" si="18"/>
        <v>0</v>
      </c>
      <c r="Z20" s="175" t="s">
        <v>56</v>
      </c>
      <c r="AA20" s="179">
        <f t="shared" si="10"/>
        <v>0</v>
      </c>
      <c r="AB20" s="175" t="s">
        <v>56</v>
      </c>
      <c r="AC20" s="180">
        <f t="shared" si="11"/>
        <v>0</v>
      </c>
      <c r="AD20" s="175" t="s">
        <v>56</v>
      </c>
      <c r="AE20" s="179">
        <f t="shared" si="12"/>
        <v>0</v>
      </c>
      <c r="AF20" s="181">
        <f t="shared" si="19"/>
        <v>20</v>
      </c>
      <c r="AG20" s="224" t="str">
        <f t="shared" si="14"/>
        <v>0</v>
      </c>
      <c r="AH20" s="175" t="s">
        <v>131</v>
      </c>
      <c r="AI20" s="176" t="str">
        <f t="shared" si="1"/>
        <v>3</v>
      </c>
      <c r="AJ20" s="175" t="s">
        <v>83</v>
      </c>
      <c r="AK20" s="176" t="str">
        <f t="shared" si="15"/>
        <v>3</v>
      </c>
      <c r="AL20" s="177">
        <f t="shared" si="2"/>
        <v>9</v>
      </c>
      <c r="AM20" s="177" t="str">
        <f t="shared" si="16"/>
        <v>RIESGO ALTO</v>
      </c>
      <c r="AN20" s="178" t="str">
        <f t="shared" si="17"/>
        <v>EVITAR EL RIESGO</v>
      </c>
      <c r="AO20" s="187" t="s">
        <v>157</v>
      </c>
      <c r="AP20" s="183" t="s">
        <v>158</v>
      </c>
      <c r="AQ20" s="190">
        <v>42735</v>
      </c>
      <c r="AR20" s="188" t="s">
        <v>159</v>
      </c>
    </row>
    <row r="21" spans="2:44" ht="162" hidden="1">
      <c r="B21" s="291" t="s">
        <v>175</v>
      </c>
      <c r="C21" s="249">
        <v>9</v>
      </c>
      <c r="D21" s="171" t="s">
        <v>47</v>
      </c>
      <c r="E21" s="171" t="s">
        <v>60</v>
      </c>
      <c r="F21" s="250" t="s">
        <v>61</v>
      </c>
      <c r="G21" s="191" t="s">
        <v>160</v>
      </c>
      <c r="H21" s="173" t="s">
        <v>161</v>
      </c>
      <c r="I21" s="176" t="s">
        <v>162</v>
      </c>
      <c r="J21" s="255" t="s">
        <v>64</v>
      </c>
      <c r="K21" s="244" t="str">
        <f t="shared" si="3"/>
        <v>impacto</v>
      </c>
      <c r="L21" s="174" t="s">
        <v>73</v>
      </c>
      <c r="M21" s="176" t="str">
        <f t="shared" si="0"/>
        <v>2</v>
      </c>
      <c r="N21" s="175" t="s">
        <v>53</v>
      </c>
      <c r="O21" s="176" t="str">
        <f t="shared" si="4"/>
        <v>4</v>
      </c>
      <c r="P21" s="177">
        <f t="shared" si="5"/>
        <v>8</v>
      </c>
      <c r="Q21" s="178" t="str">
        <f t="shared" si="6"/>
        <v>RIESGO ALTO</v>
      </c>
      <c r="R21" s="436" t="s">
        <v>163</v>
      </c>
      <c r="S21" s="437"/>
      <c r="T21" s="175" t="s">
        <v>55</v>
      </c>
      <c r="U21" s="179">
        <f t="shared" si="7"/>
        <v>15</v>
      </c>
      <c r="V21" s="175" t="s">
        <v>55</v>
      </c>
      <c r="W21" s="179">
        <f t="shared" si="8"/>
        <v>5</v>
      </c>
      <c r="X21" s="175" t="s">
        <v>56</v>
      </c>
      <c r="Y21" s="180">
        <f t="shared" si="18"/>
        <v>0</v>
      </c>
      <c r="Z21" s="175" t="s">
        <v>55</v>
      </c>
      <c r="AA21" s="179">
        <f t="shared" si="10"/>
        <v>15</v>
      </c>
      <c r="AB21" s="175" t="s">
        <v>55</v>
      </c>
      <c r="AC21" s="180">
        <f t="shared" si="11"/>
        <v>10</v>
      </c>
      <c r="AD21" s="175" t="s">
        <v>55</v>
      </c>
      <c r="AE21" s="179">
        <f t="shared" si="12"/>
        <v>30</v>
      </c>
      <c r="AF21" s="181">
        <f t="shared" si="19"/>
        <v>75</v>
      </c>
      <c r="AG21" s="224" t="str">
        <f t="shared" si="14"/>
        <v>1</v>
      </c>
      <c r="AH21" s="175" t="s">
        <v>73</v>
      </c>
      <c r="AI21" s="176" t="str">
        <f t="shared" si="1"/>
        <v>2</v>
      </c>
      <c r="AJ21" s="175" t="s">
        <v>83</v>
      </c>
      <c r="AK21" s="176" t="str">
        <f t="shared" si="15"/>
        <v>3</v>
      </c>
      <c r="AL21" s="177">
        <f t="shared" si="2"/>
        <v>6</v>
      </c>
      <c r="AM21" s="177" t="str">
        <f t="shared" si="16"/>
        <v>RIESGO MODERADO</v>
      </c>
      <c r="AN21" s="178" t="str">
        <f t="shared" si="17"/>
        <v>REDUCIR EL RIESGO</v>
      </c>
      <c r="AO21" s="187" t="s">
        <v>164</v>
      </c>
      <c r="AP21" s="183" t="s">
        <v>165</v>
      </c>
      <c r="AQ21" s="190">
        <v>42735</v>
      </c>
      <c r="AR21" s="189" t="s">
        <v>166</v>
      </c>
    </row>
    <row r="22" spans="2:44" ht="90.75" hidden="1" thickBot="1">
      <c r="B22" s="292" t="s">
        <v>175</v>
      </c>
      <c r="C22" s="251">
        <v>10</v>
      </c>
      <c r="D22" s="207" t="s">
        <v>47</v>
      </c>
      <c r="E22" s="207" t="s">
        <v>118</v>
      </c>
      <c r="F22" s="252" t="s">
        <v>167</v>
      </c>
      <c r="G22" s="208" t="s">
        <v>168</v>
      </c>
      <c r="H22" s="209" t="s">
        <v>169</v>
      </c>
      <c r="I22" s="209" t="s">
        <v>170</v>
      </c>
      <c r="J22" s="256" t="s">
        <v>51</v>
      </c>
      <c r="K22" s="245" t="str">
        <f t="shared" si="3"/>
        <v>impacto</v>
      </c>
      <c r="L22" s="210" t="s">
        <v>52</v>
      </c>
      <c r="M22" s="212" t="str">
        <f t="shared" si="0"/>
        <v>5</v>
      </c>
      <c r="N22" s="211" t="s">
        <v>82</v>
      </c>
      <c r="O22" s="212" t="str">
        <f t="shared" si="4"/>
        <v>5</v>
      </c>
      <c r="P22" s="213">
        <f t="shared" si="5"/>
        <v>25</v>
      </c>
      <c r="Q22" s="214" t="str">
        <f t="shared" si="6"/>
        <v>RIESGO EXTREMO</v>
      </c>
      <c r="R22" s="438" t="s">
        <v>171</v>
      </c>
      <c r="S22" s="439"/>
      <c r="T22" s="211" t="s">
        <v>55</v>
      </c>
      <c r="U22" s="215">
        <f t="shared" si="7"/>
        <v>15</v>
      </c>
      <c r="V22" s="211" t="s">
        <v>55</v>
      </c>
      <c r="W22" s="215">
        <f t="shared" si="8"/>
        <v>5</v>
      </c>
      <c r="X22" s="211" t="s">
        <v>56</v>
      </c>
      <c r="Y22" s="216">
        <f t="shared" si="18"/>
        <v>0</v>
      </c>
      <c r="Z22" s="211" t="s">
        <v>55</v>
      </c>
      <c r="AA22" s="215">
        <f t="shared" si="10"/>
        <v>15</v>
      </c>
      <c r="AB22" s="211" t="s">
        <v>55</v>
      </c>
      <c r="AC22" s="216">
        <f t="shared" si="11"/>
        <v>10</v>
      </c>
      <c r="AD22" s="211" t="s">
        <v>55</v>
      </c>
      <c r="AE22" s="215">
        <f t="shared" si="12"/>
        <v>30</v>
      </c>
      <c r="AF22" s="217">
        <f t="shared" si="19"/>
        <v>75</v>
      </c>
      <c r="AG22" s="225" t="str">
        <f t="shared" si="14"/>
        <v>1</v>
      </c>
      <c r="AH22" s="211" t="s">
        <v>65</v>
      </c>
      <c r="AI22" s="212" t="str">
        <f t="shared" si="1"/>
        <v>4</v>
      </c>
      <c r="AJ22" s="211" t="s">
        <v>82</v>
      </c>
      <c r="AK22" s="212" t="str">
        <f t="shared" si="15"/>
        <v>5</v>
      </c>
      <c r="AL22" s="213">
        <f t="shared" si="2"/>
        <v>20</v>
      </c>
      <c r="AM22" s="213" t="str">
        <f t="shared" si="16"/>
        <v>RIESGO EXTREMO</v>
      </c>
      <c r="AN22" s="214" t="str">
        <f t="shared" si="17"/>
        <v>COMPARTIR O TRANSFERIR EL RIESGO</v>
      </c>
      <c r="AO22" s="218" t="s">
        <v>172</v>
      </c>
      <c r="AP22" s="219" t="s">
        <v>173</v>
      </c>
      <c r="AQ22" s="220">
        <v>42369</v>
      </c>
      <c r="AR22" s="226" t="s">
        <v>931</v>
      </c>
    </row>
    <row r="23" spans="2:44" ht="216" hidden="1">
      <c r="B23" s="290" t="s">
        <v>205</v>
      </c>
      <c r="C23" s="247">
        <v>11</v>
      </c>
      <c r="D23" s="157" t="s">
        <v>100</v>
      </c>
      <c r="E23" s="157" t="s">
        <v>108</v>
      </c>
      <c r="F23" s="248" t="s">
        <v>177</v>
      </c>
      <c r="G23" s="158" t="s">
        <v>178</v>
      </c>
      <c r="H23" s="159" t="s">
        <v>179</v>
      </c>
      <c r="I23" s="159" t="s">
        <v>821</v>
      </c>
      <c r="J23" s="254" t="s">
        <v>126</v>
      </c>
      <c r="K23" s="243" t="str">
        <f>IF(J23="corrupción","impactoco","impacto")</f>
        <v>impacto</v>
      </c>
      <c r="L23" s="160" t="s">
        <v>52</v>
      </c>
      <c r="M23" s="162" t="str">
        <f>IF(L23="RARO","1",IF(L23="IMPROBABLE","2",IF(L23="POSIBLE","3",IF(L23="PROBABLE","4",IF(L23="CASI CIERTA","5","")))))</f>
        <v>5</v>
      </c>
      <c r="N23" s="161" t="s">
        <v>53</v>
      </c>
      <c r="O23" s="162" t="str">
        <f>IF(N23="INSIGNIFICANTE","1",IF(N23="MENOR","2",IF(N23="MODERADO","3",IF(N23="MAYOR","4",IF(N23="CATASTRÓFICO","5","")))))</f>
        <v>4</v>
      </c>
      <c r="P23" s="163">
        <f>IF(M23="","",M23*O23)</f>
        <v>20</v>
      </c>
      <c r="Q23" s="164" t="str">
        <f>IF(P23="","",IF(P23&gt;=15,"RIESGO EXTREMO",IF(P23&gt;=7,"RIESGO ALTO",IF(P23&gt;=4,"RIESGO MODERADO",IF(P23&gt;=1,"RIESGO BAJO","")))))</f>
        <v>RIESGO EXTREMO</v>
      </c>
      <c r="R23" s="434" t="s">
        <v>181</v>
      </c>
      <c r="S23" s="435"/>
      <c r="T23" s="161" t="s">
        <v>55</v>
      </c>
      <c r="U23" s="165">
        <f>IF(T23="SI",15,0)</f>
        <v>15</v>
      </c>
      <c r="V23" s="161" t="s">
        <v>55</v>
      </c>
      <c r="W23" s="165">
        <f>IF(V23="SI",5,0)</f>
        <v>5</v>
      </c>
      <c r="X23" s="161" t="s">
        <v>55</v>
      </c>
      <c r="Y23" s="166">
        <f>IF(X23="SI",25,0)</f>
        <v>25</v>
      </c>
      <c r="Z23" s="161" t="s">
        <v>55</v>
      </c>
      <c r="AA23" s="165">
        <f>IF(Z23="SI",15,0)</f>
        <v>15</v>
      </c>
      <c r="AB23" s="161" t="s">
        <v>55</v>
      </c>
      <c r="AC23" s="166">
        <f>IF(AB23="SI",10,0)</f>
        <v>10</v>
      </c>
      <c r="AD23" s="161" t="s">
        <v>55</v>
      </c>
      <c r="AE23" s="165">
        <f>IF(AD23="SI",30,0)</f>
        <v>30</v>
      </c>
      <c r="AF23" s="167">
        <f>U23+W23+Y23+AA23+AC23+AE23</f>
        <v>100</v>
      </c>
      <c r="AG23" s="163" t="str">
        <f>IF(AF23="","",IF(AF23="","",IF(AF23&gt;76,"2",IF(AF23&gt;=51,"1",IF(AF23&gt;=0,"0","")))))</f>
        <v>2</v>
      </c>
      <c r="AH23" s="161" t="s">
        <v>131</v>
      </c>
      <c r="AI23" s="162" t="str">
        <f>IF(AH23="RARO","1",IF(AH23="IMPROBABLE","2",IF(AH23="POSIBLE","3",IF(AH23="PROBABLE","4",IF(AH23="CASI CIERTA","5","")))))</f>
        <v>3</v>
      </c>
      <c r="AJ23" s="161" t="s">
        <v>53</v>
      </c>
      <c r="AK23" s="162" t="str">
        <f>IF(AJ23="INSIGNIFICANTE","1",IF(AJ23="MENOR","2",IF(AJ23="MODERADO","3",IF(AJ23="MAYOR","4",IF(AJ23="CATASTRÓFICO","5","")))))</f>
        <v>4</v>
      </c>
      <c r="AL23" s="163">
        <f>IF(AI23="","",AI23*AK23)</f>
        <v>12</v>
      </c>
      <c r="AM23" s="163" t="str">
        <f>IF(AL23="","",IF(AL23&gt;=15,"RIESGO EXTREMO",IF(AL23&gt;=7,"RIESGO ALTO",IF(AL23&gt;=4,"RIESGO MODERADO",IF(AL23&gt;=1,"RIESGO BAJO","")))))</f>
        <v>RIESGO ALTO</v>
      </c>
      <c r="AN23" s="164" t="str">
        <f>IF(AM23="","",IF(AM23="RIESGO EXTREMO","COMPARTIR O TRANSFERIR EL RIESGO",IF(AM23="RIESGO ALTO","EVITAR EL RIESGO",IF(AM23="RIESGO MODERADO","REDUCIR EL RIESGO",IF(AM23="RIESGO BAJO","ASUMIR","")))))</f>
        <v>EVITAR EL RIESGO</v>
      </c>
      <c r="AO23" s="258" t="s">
        <v>182</v>
      </c>
      <c r="AP23" s="169" t="s">
        <v>183</v>
      </c>
      <c r="AQ23" s="169" t="s">
        <v>184</v>
      </c>
      <c r="AR23" s="170" t="s">
        <v>185</v>
      </c>
    </row>
    <row r="24" spans="2:44" ht="216" hidden="1">
      <c r="B24" s="291" t="s">
        <v>205</v>
      </c>
      <c r="C24" s="249">
        <v>12</v>
      </c>
      <c r="D24" s="171" t="s">
        <v>47</v>
      </c>
      <c r="E24" s="171" t="s">
        <v>60</v>
      </c>
      <c r="F24" s="250" t="s">
        <v>61</v>
      </c>
      <c r="G24" s="172" t="s">
        <v>186</v>
      </c>
      <c r="H24" s="173" t="s">
        <v>187</v>
      </c>
      <c r="I24" s="173" t="s">
        <v>188</v>
      </c>
      <c r="J24" s="255" t="s">
        <v>64</v>
      </c>
      <c r="K24" s="244" t="str">
        <f>IF(J24="corrupción","impactoco","impacto")</f>
        <v>impacto</v>
      </c>
      <c r="L24" s="174" t="s">
        <v>52</v>
      </c>
      <c r="M24" s="176" t="str">
        <f>IF(L24="RARO","1",IF(L24="IMPROBABLE","2",IF(L24="POSIBLE","3",IF(L24="PROBABLE","4",IF(L24="CASI CIERTA","5","")))))</f>
        <v>5</v>
      </c>
      <c r="N24" s="175" t="s">
        <v>53</v>
      </c>
      <c r="O24" s="176" t="str">
        <f>IF(N24="INSIGNIFICANTE","1",IF(N24="MENOR","2",IF(N24="MODERADO","3",IF(N24="MAYOR","4",IF(N24="CATASTRÓFICO","5","")))))</f>
        <v>4</v>
      </c>
      <c r="P24" s="177">
        <f>IF(M24="","",M24*O24)</f>
        <v>20</v>
      </c>
      <c r="Q24" s="178" t="str">
        <f>IF(P24="","",IF(P24&gt;=15,"RIESGO EXTREMO",IF(P24&gt;=7,"RIESGO ALTO",IF(P24&gt;=4,"RIESGO MODERADO",IF(P24&gt;=1,"RIESGO BAJO","")))))</f>
        <v>RIESGO EXTREMO</v>
      </c>
      <c r="R24" s="436" t="s">
        <v>189</v>
      </c>
      <c r="S24" s="437"/>
      <c r="T24" s="175"/>
      <c r="U24" s="179">
        <f>IF(T24="SI",15,0)</f>
        <v>0</v>
      </c>
      <c r="V24" s="175"/>
      <c r="W24" s="179">
        <f>IF(V24="SI",5,0)</f>
        <v>0</v>
      </c>
      <c r="X24" s="175"/>
      <c r="Y24" s="180">
        <f t="shared" ref="Y24:Y26" si="20">IF(X24="SI",25,0)</f>
        <v>0</v>
      </c>
      <c r="Z24" s="175"/>
      <c r="AA24" s="179">
        <f>IF(Z24="SI",15,0)</f>
        <v>0</v>
      </c>
      <c r="AB24" s="175"/>
      <c r="AC24" s="180">
        <f>IF(AB24="SI",10,0)</f>
        <v>0</v>
      </c>
      <c r="AD24" s="175"/>
      <c r="AE24" s="179">
        <f>IF(AD24="SI",30,0)</f>
        <v>0</v>
      </c>
      <c r="AF24" s="181">
        <f t="shared" ref="AF24:AF26" si="21">U24+W24+Y24+AA24+AC24+AE24</f>
        <v>0</v>
      </c>
      <c r="AG24" s="224" t="str">
        <f>IF(AF24="","",IF(AF24="","",IF(AF24&gt;76,"2",IF(AF24&gt;=51,"1",IF(AF24&gt;=0,"0","")))))</f>
        <v>0</v>
      </c>
      <c r="AH24" s="175" t="s">
        <v>52</v>
      </c>
      <c r="AI24" s="176" t="str">
        <f>IF(AH24="RARO","1",IF(AH24="IMPROBABLE","2",IF(AH24="POSIBLE","3",IF(AH24="PROBABLE","4",IF(AH24="CASI CIERTA","5","")))))</f>
        <v>5</v>
      </c>
      <c r="AJ24" s="175" t="s">
        <v>53</v>
      </c>
      <c r="AK24" s="176" t="str">
        <f>IF(AJ24="INSIGNIFICANTE","1",IF(AJ24="MENOR","2",IF(AJ24="MODERADO","3",IF(AJ24="MAYOR","4",IF(AJ24="CATASTRÓFICO","5","")))))</f>
        <v>4</v>
      </c>
      <c r="AL24" s="177">
        <f>IF(AI24="","",AI24*AK24)</f>
        <v>20</v>
      </c>
      <c r="AM24" s="177" t="str">
        <f>IF(AL24="","",IF(AL24&gt;=15,"RIESGO EXTREMO",IF(AL24&gt;=7,"RIESGO ALTO",IF(AL24&gt;=4,"RIESGO MODERADO",IF(AL24&gt;=1,"RIESGO BAJO","")))))</f>
        <v>RIESGO EXTREMO</v>
      </c>
      <c r="AN24" s="178" t="str">
        <f>IF(AM24="","",IF(AM24="RIESGO EXTREMO","COMPARTIR O TRANSFERIR EL RIESGO",IF(AM24="RIESGO ALTO","EVITAR EL RIESGO",IF(AM24="RIESGO MODERADO","REDUCIR EL RIESGO",IF(AM24="RIESGO BAJO","ASUMIR","")))))</f>
        <v>COMPARTIR O TRANSFERIR EL RIESGO</v>
      </c>
      <c r="AO24" s="187" t="s">
        <v>822</v>
      </c>
      <c r="AP24" s="183" t="s">
        <v>191</v>
      </c>
      <c r="AQ24" s="183" t="s">
        <v>184</v>
      </c>
      <c r="AR24" s="186" t="s">
        <v>192</v>
      </c>
    </row>
    <row r="25" spans="2:44" ht="162" hidden="1">
      <c r="B25" s="291" t="s">
        <v>205</v>
      </c>
      <c r="C25" s="249">
        <v>13</v>
      </c>
      <c r="D25" s="171" t="s">
        <v>100</v>
      </c>
      <c r="E25" s="171" t="s">
        <v>108</v>
      </c>
      <c r="F25" s="250" t="s">
        <v>177</v>
      </c>
      <c r="G25" s="192" t="s">
        <v>193</v>
      </c>
      <c r="H25" s="193" t="s">
        <v>823</v>
      </c>
      <c r="I25" s="193" t="s">
        <v>824</v>
      </c>
      <c r="J25" s="255" t="s">
        <v>126</v>
      </c>
      <c r="K25" s="244" t="str">
        <f>IF(J25="corrupción","impactoco","impacto")</f>
        <v>impacto</v>
      </c>
      <c r="L25" s="174" t="s">
        <v>52</v>
      </c>
      <c r="M25" s="176" t="str">
        <f>IF(L25="RARO","1",IF(L25="IMPROBABLE","2",IF(L25="POSIBLE","3",IF(L25="PROBABLE","4",IF(L25="CASI CIERTA","5","")))))</f>
        <v>5</v>
      </c>
      <c r="N25" s="175" t="s">
        <v>83</v>
      </c>
      <c r="O25" s="176" t="str">
        <f>IF(N25="INSIGNIFICANTE","1",IF(N25="MENOR","2",IF(N25="MODERADO","3",IF(N25="MAYOR","4",IF(N25="CATASTRÓFICO","5","")))))</f>
        <v>3</v>
      </c>
      <c r="P25" s="177">
        <f>IF(M25="","",M25*O25)</f>
        <v>15</v>
      </c>
      <c r="Q25" s="178" t="str">
        <f>IF(P25="","",IF(P25&gt;=15,"RIESGO EXTREMO",IF(P25&gt;=7,"RIESGO ALTO",IF(P25&gt;=4,"RIESGO MODERADO",IF(P25&gt;=1,"RIESGO BAJO","")))))</f>
        <v>RIESGO EXTREMO</v>
      </c>
      <c r="R25" s="436" t="s">
        <v>189</v>
      </c>
      <c r="S25" s="437"/>
      <c r="T25" s="175"/>
      <c r="U25" s="179">
        <f>IF(T25="SI",15,0)</f>
        <v>0</v>
      </c>
      <c r="V25" s="175"/>
      <c r="W25" s="179">
        <f>IF(V25="SI",5,0)</f>
        <v>0</v>
      </c>
      <c r="X25" s="175"/>
      <c r="Y25" s="180">
        <f t="shared" si="20"/>
        <v>0</v>
      </c>
      <c r="Z25" s="175"/>
      <c r="AA25" s="179">
        <f>IF(Z25="SI",15,0)</f>
        <v>0</v>
      </c>
      <c r="AB25" s="175"/>
      <c r="AC25" s="180">
        <f>IF(AB25="SI",10,0)</f>
        <v>0</v>
      </c>
      <c r="AD25" s="175"/>
      <c r="AE25" s="179">
        <f>IF(AD25="SI",30,0)</f>
        <v>0</v>
      </c>
      <c r="AF25" s="181">
        <f t="shared" si="21"/>
        <v>0</v>
      </c>
      <c r="AG25" s="224" t="str">
        <f>IF(AF25="","",IF(AF25="","",IF(AF25&gt;76,"2",IF(AF25&gt;=51,"1",IF(AF25&gt;=0,"0","")))))</f>
        <v>0</v>
      </c>
      <c r="AH25" s="175" t="s">
        <v>52</v>
      </c>
      <c r="AI25" s="176" t="str">
        <f>IF(AH25="RARO","1",IF(AH25="IMPROBABLE","2",IF(AH25="POSIBLE","3",IF(AH25="PROBABLE","4",IF(AH25="CASI CIERTA","5","")))))</f>
        <v>5</v>
      </c>
      <c r="AJ25" s="175" t="s">
        <v>83</v>
      </c>
      <c r="AK25" s="176" t="str">
        <f>IF(AJ25="INSIGNIFICANTE","1",IF(AJ25="MENOR","2",IF(AJ25="MODERADO","3",IF(AJ25="MAYOR","4",IF(AJ25="CATASTRÓFICO","5","")))))</f>
        <v>3</v>
      </c>
      <c r="AL25" s="177">
        <f>IF(AI25="","",AI25*AK25)</f>
        <v>15</v>
      </c>
      <c r="AM25" s="177" t="str">
        <f>IF(AL25="","",IF(AL25&gt;=15,"RIESGO EXTREMO",IF(AL25&gt;=7,"RIESGO ALTO",IF(AL25&gt;=4,"RIESGO MODERADO",IF(AL25&gt;=1,"RIESGO BAJO","")))))</f>
        <v>RIESGO EXTREMO</v>
      </c>
      <c r="AN25" s="178" t="str">
        <f>IF(AM25="","",IF(AM25="RIESGO EXTREMO","COMPARTIR O TRANSFERIR EL RIESGO",IF(AM25="RIESGO ALTO","EVITAR EL RIESGO",IF(AM25="RIESGO MODERADO","REDUCIR EL RIESGO",IF(AM25="RIESGO BAJO","ASUMIR","")))))</f>
        <v>COMPARTIR O TRANSFERIR EL RIESGO</v>
      </c>
      <c r="AO25" s="187" t="s">
        <v>196</v>
      </c>
      <c r="AP25" s="183" t="s">
        <v>183</v>
      </c>
      <c r="AQ25" s="183" t="s">
        <v>184</v>
      </c>
      <c r="AR25" s="186" t="s">
        <v>197</v>
      </c>
    </row>
    <row r="26" spans="2:44" ht="216.75" thickBot="1">
      <c r="B26" s="292" t="s">
        <v>205</v>
      </c>
      <c r="C26" s="251">
        <v>14</v>
      </c>
      <c r="D26" s="207" t="s">
        <v>47</v>
      </c>
      <c r="E26" s="207" t="s">
        <v>118</v>
      </c>
      <c r="F26" s="252" t="s">
        <v>198</v>
      </c>
      <c r="G26" s="208" t="s">
        <v>199</v>
      </c>
      <c r="H26" s="209" t="s">
        <v>200</v>
      </c>
      <c r="I26" s="209" t="s">
        <v>201</v>
      </c>
      <c r="J26" s="256" t="s">
        <v>81</v>
      </c>
      <c r="K26" s="245" t="str">
        <f>IF(J26="corrupción","impactoco","impacto")</f>
        <v>impactoco</v>
      </c>
      <c r="L26" s="210" t="s">
        <v>131</v>
      </c>
      <c r="M26" s="212" t="str">
        <f>IF(L26="RARO","1",IF(L26="IMPROBABLE","2",IF(L26="POSIBLE","3",IF(L26="PROBABLE","4",IF(L26="CASI CIERTA","5","")))))</f>
        <v>3</v>
      </c>
      <c r="N26" s="211" t="s">
        <v>53</v>
      </c>
      <c r="O26" s="212" t="str">
        <f>IF(N26="INSIGNIFICANTE","1",IF(N26="MENOR","2",IF(N26="MODERADO","3",IF(N26="MAYOR","4",IF(N26="CATASTRÓFICO","5","")))))</f>
        <v>4</v>
      </c>
      <c r="P26" s="213">
        <f>IF(M26="","",M26*O26)</f>
        <v>12</v>
      </c>
      <c r="Q26" s="214" t="str">
        <f>IF(P26="","",IF(P26&gt;=15,"RIESGO EXTREMO",IF(P26&gt;=7,"RIESGO ALTO",IF(P26&gt;=4,"RIESGO MODERADO",IF(P26&gt;=1,"RIESGO BAJO","")))))</f>
        <v>RIESGO ALTO</v>
      </c>
      <c r="R26" s="438" t="s">
        <v>189</v>
      </c>
      <c r="S26" s="439"/>
      <c r="T26" s="211"/>
      <c r="U26" s="215">
        <f>IF(T26="SI",15,0)</f>
        <v>0</v>
      </c>
      <c r="V26" s="211"/>
      <c r="W26" s="215">
        <f>IF(V26="SI",5,0)</f>
        <v>0</v>
      </c>
      <c r="X26" s="211"/>
      <c r="Y26" s="216">
        <f t="shared" si="20"/>
        <v>0</v>
      </c>
      <c r="Z26" s="211"/>
      <c r="AA26" s="215">
        <f>IF(Z26="SI",15,0)</f>
        <v>0</v>
      </c>
      <c r="AB26" s="211"/>
      <c r="AC26" s="216">
        <f>IF(AB26="SI",10,0)</f>
        <v>0</v>
      </c>
      <c r="AD26" s="211"/>
      <c r="AE26" s="215">
        <f>IF(AD26="SI",30,0)</f>
        <v>0</v>
      </c>
      <c r="AF26" s="217">
        <f t="shared" si="21"/>
        <v>0</v>
      </c>
      <c r="AG26" s="225" t="str">
        <f>IF(AF26="","",IF(AF26="","",IF(AF26&gt;76,"2",IF(AF26&gt;=51,"1",IF(AF26&gt;=0,"0","")))))</f>
        <v>0</v>
      </c>
      <c r="AH26" s="211" t="s">
        <v>131</v>
      </c>
      <c r="AI26" s="212" t="str">
        <f>IF(AH26="RARO","1",IF(AH26="IMPROBABLE","2",IF(AH26="POSIBLE","3",IF(AH26="PROBABLE","4",IF(AH26="CASI CIERTA","5","")))))</f>
        <v>3</v>
      </c>
      <c r="AJ26" s="211" t="s">
        <v>53</v>
      </c>
      <c r="AK26" s="212" t="str">
        <f>IF(AJ26="INSIGNIFICANTE","1",IF(AJ26="MENOR","2",IF(AJ26="MODERADO","3",IF(AJ26="MAYOR","4",IF(AJ26="CATASTRÓFICO","5","")))))</f>
        <v>4</v>
      </c>
      <c r="AL26" s="213">
        <f>IF(AI26="","",AI26*AK26)</f>
        <v>12</v>
      </c>
      <c r="AM26" s="213" t="str">
        <f>IF(AL26="","",IF(AL26&gt;=15,"RIESGO EXTREMO",IF(AL26&gt;=7,"RIESGO ALTO",IF(AL26&gt;=4,"RIESGO MODERADO",IF(AL26&gt;=1,"RIESGO BAJO","")))))</f>
        <v>RIESGO ALTO</v>
      </c>
      <c r="AN26" s="214" t="str">
        <f>IF(AM26="","",IF(AM26="RIESGO EXTREMO","COMPARTIR O TRANSFERIR EL RIESGO",IF(AM26="RIESGO ALTO","EVITAR EL RIESGO",IF(AM26="RIESGO MODERADO","REDUCIR EL RIESGO",IF(AM26="RIESGO BAJO","ASUMIR","")))))</f>
        <v>EVITAR EL RIESGO</v>
      </c>
      <c r="AO26" s="218" t="s">
        <v>202</v>
      </c>
      <c r="AP26" s="219" t="s">
        <v>203</v>
      </c>
      <c r="AQ26" s="219" t="s">
        <v>184</v>
      </c>
      <c r="AR26" s="229" t="s">
        <v>204</v>
      </c>
    </row>
    <row r="27" spans="2:44" ht="216" hidden="1">
      <c r="B27" s="290" t="s">
        <v>756</v>
      </c>
      <c r="C27" s="247">
        <v>15</v>
      </c>
      <c r="D27" s="157" t="s">
        <v>47</v>
      </c>
      <c r="E27" s="157" t="s">
        <v>60</v>
      </c>
      <c r="F27" s="248" t="s">
        <v>61</v>
      </c>
      <c r="G27" s="158" t="s">
        <v>825</v>
      </c>
      <c r="H27" s="159" t="s">
        <v>207</v>
      </c>
      <c r="I27" s="159" t="s">
        <v>208</v>
      </c>
      <c r="J27" s="254" t="s">
        <v>64</v>
      </c>
      <c r="K27" s="243" t="str">
        <f>IF(J27="corrupción","impactoco","impacto")</f>
        <v>impacto</v>
      </c>
      <c r="L27" s="160" t="s">
        <v>131</v>
      </c>
      <c r="M27" s="162" t="str">
        <f t="shared" ref="M27:M29" si="22">IF(L27="RARO","1",IF(L27="IMPROBABLE","2",IF(L27="POSIBLE","3",IF(L27="PROBABLE","4",IF(L27="CASI CIERTA","5","")))))</f>
        <v>3</v>
      </c>
      <c r="N27" s="161" t="s">
        <v>137</v>
      </c>
      <c r="O27" s="162" t="str">
        <f>IF(N27="INSIGNIFICANTE","1",IF(N27="MENOR","2",IF(N27="MODERADO","3",IF(N27="MAYOR","4",IF(N27="CATASTRÓFICO","5","")))))</f>
        <v>2</v>
      </c>
      <c r="P27" s="163">
        <f>IF(M27="","",M27*O27)</f>
        <v>6</v>
      </c>
      <c r="Q27" s="164" t="str">
        <f>IF(P27="","",IF(P27&gt;=15,"RIESGO EXTREMO",IF(P27&gt;=7,"RIESGO ALTO",IF(P27&gt;=4,"RIESGO MODERADO",IF(P27&gt;=1,"RIESGO BAJO","")))))</f>
        <v>RIESGO MODERADO</v>
      </c>
      <c r="R27" s="434" t="s">
        <v>209</v>
      </c>
      <c r="S27" s="435"/>
      <c r="T27" s="161" t="s">
        <v>56</v>
      </c>
      <c r="U27" s="165">
        <f>IF(T27="SI",15,0)</f>
        <v>0</v>
      </c>
      <c r="V27" s="161" t="s">
        <v>55</v>
      </c>
      <c r="W27" s="165">
        <f>IF(V27="SI",5,0)</f>
        <v>5</v>
      </c>
      <c r="X27" s="161" t="s">
        <v>56</v>
      </c>
      <c r="Y27" s="166">
        <f>IF(X27="SI",25,0)</f>
        <v>0</v>
      </c>
      <c r="Z27" s="161" t="s">
        <v>55</v>
      </c>
      <c r="AA27" s="165">
        <f>IF(Z27="SI",15,0)</f>
        <v>15</v>
      </c>
      <c r="AB27" s="161" t="s">
        <v>55</v>
      </c>
      <c r="AC27" s="166">
        <f>IF(AB27="SI",10,0)</f>
        <v>10</v>
      </c>
      <c r="AD27" s="161" t="s">
        <v>55</v>
      </c>
      <c r="AE27" s="165">
        <f>IF(AD27="SI",30,0)</f>
        <v>30</v>
      </c>
      <c r="AF27" s="167">
        <f>U27+W27+Y27+AA27+AC27+AE27</f>
        <v>60</v>
      </c>
      <c r="AG27" s="163" t="str">
        <f>IF(AF27="","",IF(AF27="","",IF(AF27&gt;76,"2",IF(AF27&gt;=51,"1",IF(AF27&gt;=0,"0","")))))</f>
        <v>1</v>
      </c>
      <c r="AH27" s="161" t="s">
        <v>73</v>
      </c>
      <c r="AI27" s="162" t="str">
        <f t="shared" ref="AI27:AI29" si="23">IF(AH27="RARO","1",IF(AH27="IMPROBABLE","2",IF(AH27="POSIBLE","3",IF(AH27="PROBABLE","4",IF(AH27="CASI CIERTA","5","")))))</f>
        <v>2</v>
      </c>
      <c r="AJ27" s="161" t="s">
        <v>137</v>
      </c>
      <c r="AK27" s="162" t="str">
        <f>IF(AJ27="INSIGNIFICANTE","1",IF(AJ27="MENOR","2",IF(AJ27="MODERADO","3",IF(AJ27="MAYOR","4",IF(AJ27="CATASTRÓFICO","5","")))))</f>
        <v>2</v>
      </c>
      <c r="AL27" s="163">
        <f t="shared" ref="AL27:AL29" si="24">IF(AI27="","",AI27*AK27)</f>
        <v>4</v>
      </c>
      <c r="AM27" s="163" t="str">
        <f>IF(AL27="","",IF(AL27&gt;=15,"RIESGO EXTREMO",IF(AL27&gt;=7,"RIESGO ALTO",IF(AL27&gt;=4,"RIESGO MODERADO",IF(AL27&gt;=1,"RIESGO BAJO","")))))</f>
        <v>RIESGO MODERADO</v>
      </c>
      <c r="AN27" s="164" t="str">
        <f>IF(AM27="","",IF(AM27="RIESGO EXTREMO","COMPARTIR O TRANSFERIR EL RIESGO",IF(AM27="RIESGO ALTO","EVITAR EL RIESGO",IF(AM27="RIESGO MODERADO","REDUCIR EL RIESGO",IF(AM27="RIESGO BAJO","ASUMIR","")))))</f>
        <v>REDUCIR EL RIESGO</v>
      </c>
      <c r="AO27" s="258" t="s">
        <v>210</v>
      </c>
      <c r="AP27" s="169" t="s">
        <v>826</v>
      </c>
      <c r="AQ27" s="228">
        <v>42551</v>
      </c>
      <c r="AR27" s="170" t="s">
        <v>212</v>
      </c>
    </row>
    <row r="28" spans="2:44" ht="216" hidden="1">
      <c r="B28" s="291" t="s">
        <v>756</v>
      </c>
      <c r="C28" s="249">
        <v>16</v>
      </c>
      <c r="D28" s="171" t="s">
        <v>100</v>
      </c>
      <c r="E28" s="171" t="s">
        <v>48</v>
      </c>
      <c r="F28" s="250" t="s">
        <v>49</v>
      </c>
      <c r="G28" s="172" t="s">
        <v>213</v>
      </c>
      <c r="H28" s="173" t="s">
        <v>214</v>
      </c>
      <c r="I28" s="173" t="s">
        <v>215</v>
      </c>
      <c r="J28" s="255" t="s">
        <v>51</v>
      </c>
      <c r="K28" s="244" t="str">
        <f t="shared" ref="K28:K29" si="25">IF(J28="corrupción","impactoco","impacto")</f>
        <v>impacto</v>
      </c>
      <c r="L28" s="174" t="s">
        <v>131</v>
      </c>
      <c r="M28" s="176" t="str">
        <f t="shared" si="22"/>
        <v>3</v>
      </c>
      <c r="N28" s="175" t="s">
        <v>83</v>
      </c>
      <c r="O28" s="176" t="str">
        <f t="shared" ref="O28:O29" si="26">IF(N28="INSIGNIFICANTE","1",IF(N28="MENOR","2",IF(N28="MODERADO","3",IF(N28="MAYOR","4",IF(N28="CATASTRÓFICO","5","")))))</f>
        <v>3</v>
      </c>
      <c r="P28" s="177">
        <f t="shared" ref="P28:P29" si="27">IF(M28="","",M28*O28)</f>
        <v>9</v>
      </c>
      <c r="Q28" s="178" t="str">
        <f t="shared" ref="Q28:Q29" si="28">IF(P28="","",IF(P28&gt;=15,"RIESGO EXTREMO",IF(P28&gt;=7,"RIESGO ALTO",IF(P28&gt;=4,"RIESGO MODERADO",IF(P28&gt;=1,"RIESGO BAJO","")))))</f>
        <v>RIESGO ALTO</v>
      </c>
      <c r="R28" s="436" t="s">
        <v>216</v>
      </c>
      <c r="S28" s="437"/>
      <c r="T28" s="175" t="s">
        <v>55</v>
      </c>
      <c r="U28" s="179">
        <f t="shared" ref="U28:U29" si="29">IF(T28="SI",15,0)</f>
        <v>15</v>
      </c>
      <c r="V28" s="175" t="s">
        <v>55</v>
      </c>
      <c r="W28" s="179">
        <f t="shared" ref="W28:W29" si="30">IF(V28="SI",5,0)</f>
        <v>5</v>
      </c>
      <c r="X28" s="175" t="s">
        <v>55</v>
      </c>
      <c r="Y28" s="180">
        <f t="shared" ref="Y28:Y29" si="31">IF(X28="SI",25,0)</f>
        <v>25</v>
      </c>
      <c r="Z28" s="175" t="s">
        <v>55</v>
      </c>
      <c r="AA28" s="179">
        <f t="shared" ref="AA28:AA29" si="32">IF(Z28="SI",15,0)</f>
        <v>15</v>
      </c>
      <c r="AB28" s="175" t="s">
        <v>55</v>
      </c>
      <c r="AC28" s="180">
        <f t="shared" ref="AC28:AC29" si="33">IF(AB28="SI",10,0)</f>
        <v>10</v>
      </c>
      <c r="AD28" s="175" t="s">
        <v>55</v>
      </c>
      <c r="AE28" s="179">
        <f t="shared" ref="AE28:AE29" si="34">IF(AD28="SI",30,0)</f>
        <v>30</v>
      </c>
      <c r="AF28" s="181">
        <f t="shared" ref="AF28:AF29" si="35">U28+W28+Y28+AA28+AC28+AE28</f>
        <v>100</v>
      </c>
      <c r="AG28" s="224" t="str">
        <f t="shared" ref="AG28:AG29" si="36">IF(AF28="","",IF(AF28="","",IF(AF28&gt;76,"2",IF(AF28&gt;=51,"1",IF(AF28&gt;=0,"0","")))))</f>
        <v>2</v>
      </c>
      <c r="AH28" s="175" t="s">
        <v>74</v>
      </c>
      <c r="AI28" s="176" t="str">
        <f t="shared" si="23"/>
        <v>1</v>
      </c>
      <c r="AJ28" s="175" t="s">
        <v>83</v>
      </c>
      <c r="AK28" s="176" t="str">
        <f t="shared" ref="AK28:AK29" si="37">IF(AJ28="INSIGNIFICANTE","1",IF(AJ28="MENOR","2",IF(AJ28="MODERADO","3",IF(AJ28="MAYOR","4",IF(AJ28="CATASTRÓFICO","5","")))))</f>
        <v>3</v>
      </c>
      <c r="AL28" s="177">
        <f t="shared" si="24"/>
        <v>3</v>
      </c>
      <c r="AM28" s="177" t="str">
        <f t="shared" ref="AM28:AM29" si="38">IF(AL28="","",IF(AL28&gt;=15,"RIESGO EXTREMO",IF(AL28&gt;=7,"RIESGO ALTO",IF(AL28&gt;=4,"RIESGO MODERADO",IF(AL28&gt;=1,"RIESGO BAJO","")))))</f>
        <v>RIESGO BAJO</v>
      </c>
      <c r="AN28" s="178" t="str">
        <f t="shared" ref="AN28:AN29" si="39">IF(AM28="","",IF(AM28="RIESGO EXTREMO","COMPARTIR O TRANSFERIR EL RIESGO",IF(AM28="RIESGO ALTO","EVITAR EL RIESGO",IF(AM28="RIESGO MODERADO","REDUCIR EL RIESGO",IF(AM28="RIESGO BAJO","ASUMIR","")))))</f>
        <v>ASUMIR</v>
      </c>
      <c r="AO28" s="187" t="s">
        <v>217</v>
      </c>
      <c r="AP28" s="183" t="s">
        <v>826</v>
      </c>
      <c r="AQ28" s="190">
        <v>42551</v>
      </c>
      <c r="AR28" s="186" t="s">
        <v>218</v>
      </c>
    </row>
    <row r="29" spans="2:44" ht="72.75" thickBot="1">
      <c r="B29" s="292" t="s">
        <v>756</v>
      </c>
      <c r="C29" s="251">
        <v>17</v>
      </c>
      <c r="D29" s="207" t="s">
        <v>47</v>
      </c>
      <c r="E29" s="207" t="s">
        <v>48</v>
      </c>
      <c r="F29" s="252" t="s">
        <v>49</v>
      </c>
      <c r="G29" s="257" t="s">
        <v>219</v>
      </c>
      <c r="H29" s="209" t="s">
        <v>220</v>
      </c>
      <c r="I29" s="209" t="s">
        <v>221</v>
      </c>
      <c r="J29" s="256" t="s">
        <v>81</v>
      </c>
      <c r="K29" s="245" t="str">
        <f t="shared" si="25"/>
        <v>impactoco</v>
      </c>
      <c r="L29" s="210" t="s">
        <v>74</v>
      </c>
      <c r="M29" s="212" t="str">
        <f t="shared" si="22"/>
        <v>1</v>
      </c>
      <c r="N29" s="211" t="s">
        <v>53</v>
      </c>
      <c r="O29" s="212" t="str">
        <f t="shared" si="26"/>
        <v>4</v>
      </c>
      <c r="P29" s="213">
        <f t="shared" si="27"/>
        <v>4</v>
      </c>
      <c r="Q29" s="214" t="str">
        <f t="shared" si="28"/>
        <v>RIESGO MODERADO</v>
      </c>
      <c r="R29" s="438" t="s">
        <v>222</v>
      </c>
      <c r="S29" s="439"/>
      <c r="T29" s="211" t="s">
        <v>55</v>
      </c>
      <c r="U29" s="215">
        <f t="shared" si="29"/>
        <v>15</v>
      </c>
      <c r="V29" s="211" t="s">
        <v>55</v>
      </c>
      <c r="W29" s="215">
        <f t="shared" si="30"/>
        <v>5</v>
      </c>
      <c r="X29" s="211" t="s">
        <v>55</v>
      </c>
      <c r="Y29" s="216">
        <f t="shared" si="31"/>
        <v>25</v>
      </c>
      <c r="Z29" s="211" t="s">
        <v>55</v>
      </c>
      <c r="AA29" s="215">
        <f t="shared" si="32"/>
        <v>15</v>
      </c>
      <c r="AB29" s="211" t="s">
        <v>55</v>
      </c>
      <c r="AC29" s="216">
        <f t="shared" si="33"/>
        <v>10</v>
      </c>
      <c r="AD29" s="211" t="s">
        <v>55</v>
      </c>
      <c r="AE29" s="215">
        <f t="shared" si="34"/>
        <v>30</v>
      </c>
      <c r="AF29" s="217">
        <f t="shared" si="35"/>
        <v>100</v>
      </c>
      <c r="AG29" s="225" t="str">
        <f t="shared" si="36"/>
        <v>2</v>
      </c>
      <c r="AH29" s="211" t="s">
        <v>74</v>
      </c>
      <c r="AI29" s="212" t="str">
        <f t="shared" si="23"/>
        <v>1</v>
      </c>
      <c r="AJ29" s="211" t="s">
        <v>137</v>
      </c>
      <c r="AK29" s="212" t="str">
        <f t="shared" si="37"/>
        <v>2</v>
      </c>
      <c r="AL29" s="213">
        <f t="shared" si="24"/>
        <v>2</v>
      </c>
      <c r="AM29" s="213" t="str">
        <f t="shared" si="38"/>
        <v>RIESGO BAJO</v>
      </c>
      <c r="AN29" s="214" t="str">
        <f t="shared" si="39"/>
        <v>ASUMIR</v>
      </c>
      <c r="AO29" s="218" t="s">
        <v>223</v>
      </c>
      <c r="AP29" s="219" t="s">
        <v>224</v>
      </c>
      <c r="AQ29" s="220">
        <v>42551</v>
      </c>
      <c r="AR29" s="221" t="s">
        <v>225</v>
      </c>
    </row>
    <row r="30" spans="2:44" ht="144" hidden="1">
      <c r="B30" s="290" t="s">
        <v>107</v>
      </c>
      <c r="C30" s="247">
        <v>18</v>
      </c>
      <c r="D30" s="157" t="s">
        <v>47</v>
      </c>
      <c r="E30" s="157" t="s">
        <v>48</v>
      </c>
      <c r="F30" s="248" t="s">
        <v>49</v>
      </c>
      <c r="G30" s="158" t="s">
        <v>827</v>
      </c>
      <c r="H30" s="159" t="s">
        <v>249</v>
      </c>
      <c r="I30" s="159" t="s">
        <v>250</v>
      </c>
      <c r="J30" s="254" t="s">
        <v>51</v>
      </c>
      <c r="K30" s="243" t="str">
        <f>IF(J30="corrupción","impactoco","impacto")</f>
        <v>impacto</v>
      </c>
      <c r="L30" s="160" t="s">
        <v>74</v>
      </c>
      <c r="M30" s="162" t="str">
        <f>IF(L30="RARO","1",IF(L30="IMPROBABLE","2",IF(L30="POSIBLE","3",IF(L30="PROBABLE","4",IF(L30="CASI CIERTA","5","")))))</f>
        <v>1</v>
      </c>
      <c r="N30" s="161" t="s">
        <v>83</v>
      </c>
      <c r="O30" s="162" t="str">
        <f>IF(N30="INSIGNIFICANTE","1",IF(N30="MENOR","2",IF(N30="MODERADO","3",IF(N30="MAYOR","4",IF(N30="CATASTRÓFICO","5","")))))</f>
        <v>3</v>
      </c>
      <c r="P30" s="163">
        <f>IF(M30="","",M30*O30)</f>
        <v>3</v>
      </c>
      <c r="Q30" s="164" t="str">
        <f>IF(P30="","",IF(P30&gt;=15,"RIESGO EXTREMO",IF(P30&gt;=7,"RIESGO ALTO",IF(P30&gt;=4,"RIESGO MODERADO",IF(P30&gt;=1,"RIESGO BAJO","")))))</f>
        <v>RIESGO BAJO</v>
      </c>
      <c r="R30" s="434" t="s">
        <v>251</v>
      </c>
      <c r="S30" s="435"/>
      <c r="T30" s="161" t="s">
        <v>56</v>
      </c>
      <c r="U30" s="165">
        <f>IF(T30="SI",15,0)</f>
        <v>0</v>
      </c>
      <c r="V30" s="161" t="s">
        <v>56</v>
      </c>
      <c r="W30" s="165">
        <f>IF(V30="SI",5,0)</f>
        <v>0</v>
      </c>
      <c r="X30" s="161" t="s">
        <v>56</v>
      </c>
      <c r="Y30" s="166">
        <f>IF(X30="SI",25,0)</f>
        <v>0</v>
      </c>
      <c r="Z30" s="161" t="s">
        <v>56</v>
      </c>
      <c r="AA30" s="165">
        <f>IF(Z30="SI",15,0)</f>
        <v>0</v>
      </c>
      <c r="AB30" s="161" t="s">
        <v>56</v>
      </c>
      <c r="AC30" s="166">
        <f>IF(AB30="SI",10,0)</f>
        <v>0</v>
      </c>
      <c r="AD30" s="161" t="s">
        <v>56</v>
      </c>
      <c r="AE30" s="165">
        <f>IF(AD30="SI",30,0)</f>
        <v>0</v>
      </c>
      <c r="AF30" s="167">
        <f>U30+W30+Y30+AA30+AC30+AE30</f>
        <v>0</v>
      </c>
      <c r="AG30" s="163" t="str">
        <f>IF(AF30="","",IF(AF30="","",IF(AF30&gt;76,"2",IF(AF30&gt;=51,"1",IF(AF30&gt;=0,"0","")))))</f>
        <v>0</v>
      </c>
      <c r="AH30" s="161" t="s">
        <v>74</v>
      </c>
      <c r="AI30" s="162" t="str">
        <f>IF(AH30="RARO","1",IF(AH30="IMPROBABLE","2",IF(AH30="POSIBLE","3",IF(AH30="PROBABLE","4",IF(AH30="CASI CIERTA","5","")))))</f>
        <v>1</v>
      </c>
      <c r="AJ30" s="161" t="s">
        <v>83</v>
      </c>
      <c r="AK30" s="162" t="str">
        <f>IF(AJ30="INSIGNIFICANTE","1",IF(AJ30="MENOR","2",IF(AJ30="MODERADO","3",IF(AJ30="MAYOR","4",IF(AJ30="CATASTRÓFICO","5","")))))</f>
        <v>3</v>
      </c>
      <c r="AL30" s="163">
        <f>IF(AI30="","",AI30*AK30)</f>
        <v>3</v>
      </c>
      <c r="AM30" s="163" t="str">
        <f>IF(AL30="","",IF(AL30&gt;=15,"RIESGO EXTREMO",IF(AL30&gt;=7,"RIESGO ALTO",IF(AL30&gt;=4,"RIESGO MODERADO",IF(AL30&gt;=1,"RIESGO BAJO","")))))</f>
        <v>RIESGO BAJO</v>
      </c>
      <c r="AN30" s="164" t="str">
        <f>IF(AM30="","",IF(AM30="RIESGO EXTREMO","COMPARTIR O TRANSFERIR EL RIESGO",IF(AM30="RIESGO ALTO","EVITAR EL RIESGO",IF(AM30="RIESGO MODERADO","REDUCIR EL RIESGO",IF(AM30="RIESGO BAJO","ASUMIR","")))))</f>
        <v>ASUMIR</v>
      </c>
      <c r="AO30" s="258" t="s">
        <v>828</v>
      </c>
      <c r="AP30" s="169" t="s">
        <v>829</v>
      </c>
      <c r="AQ30" s="230">
        <v>42551</v>
      </c>
      <c r="AR30" s="231" t="s">
        <v>891</v>
      </c>
    </row>
    <row r="31" spans="2:44" ht="216.75" thickBot="1">
      <c r="B31" s="292" t="s">
        <v>107</v>
      </c>
      <c r="C31" s="251">
        <v>19</v>
      </c>
      <c r="D31" s="207" t="s">
        <v>47</v>
      </c>
      <c r="E31" s="207" t="s">
        <v>118</v>
      </c>
      <c r="F31" s="252" t="s">
        <v>167</v>
      </c>
      <c r="G31" s="208" t="s">
        <v>255</v>
      </c>
      <c r="H31" s="209" t="s">
        <v>256</v>
      </c>
      <c r="I31" s="209" t="s">
        <v>257</v>
      </c>
      <c r="J31" s="256" t="s">
        <v>81</v>
      </c>
      <c r="K31" s="245" t="str">
        <f>IF(J31="corrupción","impactoco","impacto")</f>
        <v>impactoco</v>
      </c>
      <c r="L31" s="210" t="s">
        <v>74</v>
      </c>
      <c r="M31" s="212" t="str">
        <f>IF(L31="RARO","1",IF(L31="IMPROBABLE","2",IF(L31="POSIBLE","3",IF(L31="PROBABLE","4",IF(L31="CASI CIERTA","5","")))))</f>
        <v>1</v>
      </c>
      <c r="N31" s="211" t="s">
        <v>83</v>
      </c>
      <c r="O31" s="212" t="str">
        <f>IF(N31="INSIGNIFICANTE","1",IF(N31="MENOR","2",IF(N31="MODERADO","3",IF(N31="MAYOR","4",IF(N31="CATASTRÓFICO","5","")))))</f>
        <v>3</v>
      </c>
      <c r="P31" s="213">
        <f>IF(M31="","",M31*O31)</f>
        <v>3</v>
      </c>
      <c r="Q31" s="214" t="str">
        <f>IF(P31="","",IF(P31&gt;=15,"RIESGO EXTREMO",IF(P31&gt;=7,"RIESGO ALTO",IF(P31&gt;=4,"RIESGO MODERADO",IF(P31&gt;=1,"RIESGO BAJO","")))))</f>
        <v>RIESGO BAJO</v>
      </c>
      <c r="R31" s="438" t="s">
        <v>251</v>
      </c>
      <c r="S31" s="439"/>
      <c r="T31" s="211" t="s">
        <v>56</v>
      </c>
      <c r="U31" s="215">
        <f>IF(T31="SI",15,0)</f>
        <v>0</v>
      </c>
      <c r="V31" s="211" t="s">
        <v>56</v>
      </c>
      <c r="W31" s="215">
        <f>IF(V31="SI",5,0)</f>
        <v>0</v>
      </c>
      <c r="X31" s="211" t="s">
        <v>56</v>
      </c>
      <c r="Y31" s="216">
        <f>IF(X31="SI",25,0)</f>
        <v>0</v>
      </c>
      <c r="Z31" s="211" t="s">
        <v>56</v>
      </c>
      <c r="AA31" s="215">
        <f>IF(Z31="SI",15,0)</f>
        <v>0</v>
      </c>
      <c r="AB31" s="211" t="s">
        <v>56</v>
      </c>
      <c r="AC31" s="216">
        <f>IF(AB31="SI",10,0)</f>
        <v>0</v>
      </c>
      <c r="AD31" s="211" t="s">
        <v>56</v>
      </c>
      <c r="AE31" s="215">
        <f>IF(AD31="SI",30,0)</f>
        <v>0</v>
      </c>
      <c r="AF31" s="217">
        <f>U31+W31+Y31+AA31+AC31+AE31</f>
        <v>0</v>
      </c>
      <c r="AG31" s="225" t="str">
        <f>IF(AF31="","",IF(AF31="","",IF(AF31&gt;76,"2",IF(AF31&gt;=51,"1",IF(AF31&gt;=0,"0","")))))</f>
        <v>0</v>
      </c>
      <c r="AH31" s="211" t="s">
        <v>74</v>
      </c>
      <c r="AI31" s="212" t="str">
        <f>IF(AH31="RARO","1",IF(AH31="IMPROBABLE","2",IF(AH31="POSIBLE","3",IF(AH31="PROBABLE","4",IF(AH31="CASI CIERTA","5","")))))</f>
        <v>1</v>
      </c>
      <c r="AJ31" s="211" t="s">
        <v>83</v>
      </c>
      <c r="AK31" s="212" t="str">
        <f>IF(AJ31="INSIGNIFICANTE","1",IF(AJ31="MENOR","2",IF(AJ31="MODERADO","3",IF(AJ31="MAYOR","4",IF(AJ31="CATASTRÓFICO","5","")))))</f>
        <v>3</v>
      </c>
      <c r="AL31" s="213">
        <f>IF(AI31="","",AI31*AK31)</f>
        <v>3</v>
      </c>
      <c r="AM31" s="213" t="str">
        <f>IF(AL31="","",IF(AL31&gt;=15,"RIESGO EXTREMO",IF(AL31&gt;=7,"RIESGO ALTO",IF(AL31&gt;=4,"RIESGO MODERADO",IF(AL31&gt;=1,"RIESGO BAJO","")))))</f>
        <v>RIESGO BAJO</v>
      </c>
      <c r="AN31" s="214" t="str">
        <f>IF(AM31="","",IF(AM31="RIESGO EXTREMO","COMPARTIR O TRANSFERIR EL RIESGO",IF(AM31="RIESGO ALTO","EVITAR EL RIESGO",IF(AM31="RIESGO MODERADO","REDUCIR EL RIESGO",IF(AM31="RIESGO BAJO","ASUMIR","")))))</f>
        <v>ASUMIR</v>
      </c>
      <c r="AO31" s="218" t="s">
        <v>258</v>
      </c>
      <c r="AP31" s="219" t="s">
        <v>830</v>
      </c>
      <c r="AQ31" s="220">
        <v>42734</v>
      </c>
      <c r="AR31" s="226" t="s">
        <v>831</v>
      </c>
    </row>
    <row r="32" spans="2:44" ht="108.75" hidden="1" thickBot="1">
      <c r="B32" s="290" t="s">
        <v>755</v>
      </c>
      <c r="C32" s="247">
        <v>41</v>
      </c>
      <c r="D32" s="157" t="s">
        <v>47</v>
      </c>
      <c r="E32" s="157" t="s">
        <v>60</v>
      </c>
      <c r="F32" s="248" t="s">
        <v>61</v>
      </c>
      <c r="G32" s="158" t="s">
        <v>590</v>
      </c>
      <c r="H32" s="159" t="s">
        <v>591</v>
      </c>
      <c r="I32" s="159" t="s">
        <v>592</v>
      </c>
      <c r="J32" s="254" t="s">
        <v>116</v>
      </c>
      <c r="K32" s="243" t="str">
        <f>IF(J32="corrupción","impactoco","impacto")</f>
        <v>impacto</v>
      </c>
      <c r="L32" s="160" t="s">
        <v>65</v>
      </c>
      <c r="M32" s="162" t="str">
        <f t="shared" ref="M32:M46" si="40">IF(L32="RARO","1",IF(L32="IMPROBABLE","2",IF(L32="POSIBLE","3",IF(L32="PROBABLE","4",IF(L32="CASI CIERTA","5","")))))</f>
        <v>4</v>
      </c>
      <c r="N32" s="161" t="s">
        <v>53</v>
      </c>
      <c r="O32" s="162" t="str">
        <f>IF(N32="INSIGNIFICANTE","1",IF(N32="MENOR","2",IF(N32="MODERADO","3",IF(N32="MAYOR","4",IF(N32="CATASTRÓFICO","5","")))))</f>
        <v>4</v>
      </c>
      <c r="P32" s="163">
        <f>IF(M32="","",M32*O32)</f>
        <v>16</v>
      </c>
      <c r="Q32" s="164" t="str">
        <f>IF(P32="","",IF(P32&gt;=15,"RIESGO EXTREMO",IF(P32&gt;=7,"RIESGO ALTO",IF(P32&gt;=4,"RIESGO MODERADO",IF(P32&gt;=1,"RIESGO BAJO","")))))</f>
        <v>RIESGO EXTREMO</v>
      </c>
      <c r="R32" s="434" t="s">
        <v>593</v>
      </c>
      <c r="S32" s="435"/>
      <c r="T32" s="161" t="s">
        <v>56</v>
      </c>
      <c r="U32" s="165">
        <f>IF(T32="SI",15,0)</f>
        <v>0</v>
      </c>
      <c r="V32" s="161" t="s">
        <v>55</v>
      </c>
      <c r="W32" s="165">
        <f>IF(V32="SI",5,0)</f>
        <v>5</v>
      </c>
      <c r="X32" s="161" t="s">
        <v>55</v>
      </c>
      <c r="Y32" s="166">
        <f>IF(X32="SI",25,0)</f>
        <v>25</v>
      </c>
      <c r="Z32" s="161" t="s">
        <v>55</v>
      </c>
      <c r="AA32" s="165">
        <f>IF(Z32="SI",15,0)</f>
        <v>15</v>
      </c>
      <c r="AB32" s="161" t="s">
        <v>55</v>
      </c>
      <c r="AC32" s="166">
        <f>IF(AB32="SI",10,0)</f>
        <v>10</v>
      </c>
      <c r="AD32" s="161" t="s">
        <v>55</v>
      </c>
      <c r="AE32" s="165">
        <f>IF(AD32="SI",30,0)</f>
        <v>30</v>
      </c>
      <c r="AF32" s="167">
        <f>U32+W32+Y32+AA32+AC32+AE32</f>
        <v>85</v>
      </c>
      <c r="AG32" s="163" t="str">
        <f>IF(AF32="","",IF(AF32="","",IF(AF32&gt;76,"2",IF(AF32&gt;=51,"1",IF(AF32&gt;=0,"0","")))))</f>
        <v>2</v>
      </c>
      <c r="AH32" s="161" t="s">
        <v>73</v>
      </c>
      <c r="AI32" s="162" t="str">
        <f t="shared" ref="AI32:AI46" si="41">IF(AH32="RARO","1",IF(AH32="IMPROBABLE","2",IF(AH32="POSIBLE","3",IF(AH32="PROBABLE","4",IF(AH32="CASI CIERTA","5","")))))</f>
        <v>2</v>
      </c>
      <c r="AJ32" s="161" t="s">
        <v>53</v>
      </c>
      <c r="AK32" s="162" t="str">
        <f>IF(AJ32="INSIGNIFICANTE","1",IF(AJ32="MENOR","2",IF(AJ32="MODERADO","3",IF(AJ32="MAYOR","4",IF(AJ32="CATASTRÓFICO","5","")))))</f>
        <v>4</v>
      </c>
      <c r="AL32" s="163">
        <f t="shared" ref="AL32:AL46" si="42">IF(AI32="","",AI32*AK32)</f>
        <v>8</v>
      </c>
      <c r="AM32" s="163" t="str">
        <f>IF(AL32="","",IF(AL32&gt;=15,"RIESGO EXTREMO",IF(AL32&gt;=7,"RIESGO ALTO",IF(AL32&gt;=4,"RIESGO MODERADO",IF(AL32&gt;=1,"RIESGO BAJO","")))))</f>
        <v>RIESGO ALTO</v>
      </c>
      <c r="AN32" s="164" t="str">
        <f>IF(AM32="","",IF(AM32="RIESGO EXTREMO","COMPARTIR O TRANSFERIR EL RIESGO",IF(AM32="RIESGO ALTO","EVITAR EL RIESGO",IF(AM32="RIESGO MODERADO","REDUCIR EL RIESGO",IF(AM32="RIESGO BAJO","ASUMIR","")))))</f>
        <v>EVITAR EL RIESGO</v>
      </c>
      <c r="AO32" s="258" t="s">
        <v>594</v>
      </c>
      <c r="AP32" s="169" t="s">
        <v>595</v>
      </c>
      <c r="AQ32" s="228">
        <v>42735</v>
      </c>
      <c r="AR32" s="170" t="s">
        <v>596</v>
      </c>
    </row>
    <row r="33" spans="2:44" ht="126.75" hidden="1" thickBot="1">
      <c r="B33" s="291" t="s">
        <v>755</v>
      </c>
      <c r="C33" s="249">
        <v>42</v>
      </c>
      <c r="D33" s="171" t="s">
        <v>47</v>
      </c>
      <c r="E33" s="171" t="s">
        <v>48</v>
      </c>
      <c r="F33" s="250" t="s">
        <v>507</v>
      </c>
      <c r="G33" s="172" t="s">
        <v>597</v>
      </c>
      <c r="H33" s="173" t="s">
        <v>598</v>
      </c>
      <c r="I33" s="173" t="s">
        <v>599</v>
      </c>
      <c r="J33" s="255" t="s">
        <v>116</v>
      </c>
      <c r="K33" s="244" t="str">
        <f t="shared" ref="K33:K34" si="43">IF(J33="corrupción","impactoco","impacto")</f>
        <v>impacto</v>
      </c>
      <c r="L33" s="174" t="s">
        <v>65</v>
      </c>
      <c r="M33" s="176" t="str">
        <f t="shared" si="40"/>
        <v>4</v>
      </c>
      <c r="N33" s="175" t="s">
        <v>82</v>
      </c>
      <c r="O33" s="176" t="str">
        <f t="shared" ref="O33:O34" si="44">IF(N33="INSIGNIFICANTE","1",IF(N33="MENOR","2",IF(N33="MODERADO","3",IF(N33="MAYOR","4",IF(N33="CATASTRÓFICO","5","")))))</f>
        <v>5</v>
      </c>
      <c r="P33" s="177">
        <f t="shared" ref="P33:P34" si="45">IF(M33="","",M33*O33)</f>
        <v>20</v>
      </c>
      <c r="Q33" s="178" t="str">
        <f t="shared" ref="Q33:Q34" si="46">IF(P33="","",IF(P33&gt;=15,"RIESGO EXTREMO",IF(P33&gt;=7,"RIESGO ALTO",IF(P33&gt;=4,"RIESGO MODERADO",IF(P33&gt;=1,"RIESGO BAJO","")))))</f>
        <v>RIESGO EXTREMO</v>
      </c>
      <c r="R33" s="436" t="s">
        <v>600</v>
      </c>
      <c r="S33" s="437"/>
      <c r="T33" s="175" t="s">
        <v>55</v>
      </c>
      <c r="U33" s="179">
        <f t="shared" ref="U33:U34" si="47">IF(T33="SI",15,0)</f>
        <v>15</v>
      </c>
      <c r="V33" s="175" t="s">
        <v>55</v>
      </c>
      <c r="W33" s="179">
        <f t="shared" ref="W33:W34" si="48">IF(V33="SI",5,0)</f>
        <v>5</v>
      </c>
      <c r="X33" s="175" t="s">
        <v>55</v>
      </c>
      <c r="Y33" s="180">
        <f t="shared" ref="Y33:Y34" si="49">IF(X33="SI",25,0)</f>
        <v>25</v>
      </c>
      <c r="Z33" s="175" t="s">
        <v>55</v>
      </c>
      <c r="AA33" s="179">
        <f t="shared" ref="AA33:AA34" si="50">IF(Z33="SI",15,0)</f>
        <v>15</v>
      </c>
      <c r="AB33" s="175" t="s">
        <v>55</v>
      </c>
      <c r="AC33" s="180">
        <f t="shared" ref="AC33:AC34" si="51">IF(AB33="SI",10,0)</f>
        <v>10</v>
      </c>
      <c r="AD33" s="175" t="s">
        <v>55</v>
      </c>
      <c r="AE33" s="179">
        <f t="shared" ref="AE33:AE34" si="52">IF(AD33="SI",30,0)</f>
        <v>30</v>
      </c>
      <c r="AF33" s="181">
        <f t="shared" ref="AF33:AF34" si="53">U33+W33+Y33+AA33+AC33+AE33</f>
        <v>100</v>
      </c>
      <c r="AG33" s="224" t="str">
        <f t="shared" ref="AG33:AG34" si="54">IF(AF33="","",IF(AF33="","",IF(AF33&gt;76,"2",IF(AF33&gt;=51,"1",IF(AF33&gt;=0,"0","")))))</f>
        <v>2</v>
      </c>
      <c r="AH33" s="175" t="s">
        <v>73</v>
      </c>
      <c r="AI33" s="176" t="str">
        <f t="shared" si="41"/>
        <v>2</v>
      </c>
      <c r="AJ33" s="175" t="s">
        <v>82</v>
      </c>
      <c r="AK33" s="176" t="str">
        <f t="shared" ref="AK33:AK34" si="55">IF(AJ33="INSIGNIFICANTE","1",IF(AJ33="MENOR","2",IF(AJ33="MODERADO","3",IF(AJ33="MAYOR","4",IF(AJ33="CATASTRÓFICO","5","")))))</f>
        <v>5</v>
      </c>
      <c r="AL33" s="177">
        <f t="shared" si="42"/>
        <v>10</v>
      </c>
      <c r="AM33" s="177" t="str">
        <f t="shared" ref="AM33:AM34" si="56">IF(AL33="","",IF(AL33&gt;=15,"RIESGO EXTREMO",IF(AL33&gt;=7,"RIESGO ALTO",IF(AL33&gt;=4,"RIESGO MODERADO",IF(AL33&gt;=1,"RIESGO BAJO","")))))</f>
        <v>RIESGO ALTO</v>
      </c>
      <c r="AN33" s="178" t="str">
        <f t="shared" ref="AN33:AN34" si="57">IF(AM33="","",IF(AM33="RIESGO EXTREMO","COMPARTIR O TRANSFERIR EL RIESGO",IF(AM33="RIESGO ALTO","EVITAR EL RIESGO",IF(AM33="RIESGO MODERADO","REDUCIR EL RIESGO",IF(AM33="RIESGO BAJO","ASUMIR","")))))</f>
        <v>EVITAR EL RIESGO</v>
      </c>
      <c r="AO33" s="187" t="s">
        <v>594</v>
      </c>
      <c r="AP33" s="183" t="s">
        <v>595</v>
      </c>
      <c r="AQ33" s="190">
        <v>42735</v>
      </c>
      <c r="AR33" s="186" t="s">
        <v>601</v>
      </c>
    </row>
    <row r="34" spans="2:44" ht="108.75" hidden="1" thickBot="1">
      <c r="B34" s="292" t="s">
        <v>755</v>
      </c>
      <c r="C34" s="251">
        <v>43</v>
      </c>
      <c r="D34" s="207" t="s">
        <v>47</v>
      </c>
      <c r="E34" s="207" t="s">
        <v>48</v>
      </c>
      <c r="F34" s="252" t="s">
        <v>49</v>
      </c>
      <c r="G34" s="257" t="s">
        <v>602</v>
      </c>
      <c r="H34" s="209" t="s">
        <v>603</v>
      </c>
      <c r="I34" s="209" t="s">
        <v>604</v>
      </c>
      <c r="J34" s="256" t="s">
        <v>116</v>
      </c>
      <c r="K34" s="245" t="str">
        <f t="shared" si="43"/>
        <v>impacto</v>
      </c>
      <c r="L34" s="210" t="s">
        <v>131</v>
      </c>
      <c r="M34" s="212" t="str">
        <f t="shared" si="40"/>
        <v>3</v>
      </c>
      <c r="N34" s="211" t="s">
        <v>83</v>
      </c>
      <c r="O34" s="212" t="str">
        <f t="shared" si="44"/>
        <v>3</v>
      </c>
      <c r="P34" s="213">
        <f t="shared" si="45"/>
        <v>9</v>
      </c>
      <c r="Q34" s="214" t="str">
        <f t="shared" si="46"/>
        <v>RIESGO ALTO</v>
      </c>
      <c r="R34" s="438" t="s">
        <v>593</v>
      </c>
      <c r="S34" s="439"/>
      <c r="T34" s="211" t="s">
        <v>56</v>
      </c>
      <c r="U34" s="215">
        <f t="shared" si="47"/>
        <v>0</v>
      </c>
      <c r="V34" s="211" t="s">
        <v>55</v>
      </c>
      <c r="W34" s="215">
        <f t="shared" si="48"/>
        <v>5</v>
      </c>
      <c r="X34" s="211" t="s">
        <v>55</v>
      </c>
      <c r="Y34" s="216">
        <f t="shared" si="49"/>
        <v>25</v>
      </c>
      <c r="Z34" s="211" t="s">
        <v>55</v>
      </c>
      <c r="AA34" s="215">
        <f t="shared" si="50"/>
        <v>15</v>
      </c>
      <c r="AB34" s="211" t="s">
        <v>55</v>
      </c>
      <c r="AC34" s="216">
        <f t="shared" si="51"/>
        <v>10</v>
      </c>
      <c r="AD34" s="211" t="s">
        <v>55</v>
      </c>
      <c r="AE34" s="215">
        <f t="shared" si="52"/>
        <v>30</v>
      </c>
      <c r="AF34" s="217">
        <f t="shared" si="53"/>
        <v>85</v>
      </c>
      <c r="AG34" s="225" t="str">
        <f t="shared" si="54"/>
        <v>2</v>
      </c>
      <c r="AH34" s="211" t="s">
        <v>131</v>
      </c>
      <c r="AI34" s="212" t="str">
        <f t="shared" si="41"/>
        <v>3</v>
      </c>
      <c r="AJ34" s="211" t="s">
        <v>135</v>
      </c>
      <c r="AK34" s="212" t="str">
        <f t="shared" si="55"/>
        <v>1</v>
      </c>
      <c r="AL34" s="213">
        <f t="shared" si="42"/>
        <v>3</v>
      </c>
      <c r="AM34" s="213" t="str">
        <f t="shared" si="56"/>
        <v>RIESGO BAJO</v>
      </c>
      <c r="AN34" s="214" t="str">
        <f t="shared" si="57"/>
        <v>ASUMIR</v>
      </c>
      <c r="AO34" s="218" t="s">
        <v>605</v>
      </c>
      <c r="AP34" s="219" t="s">
        <v>595</v>
      </c>
      <c r="AQ34" s="220">
        <v>42735</v>
      </c>
      <c r="AR34" s="221" t="s">
        <v>606</v>
      </c>
    </row>
    <row r="35" spans="2:44" ht="144.75" hidden="1" thickBot="1">
      <c r="B35" s="290" t="s">
        <v>110</v>
      </c>
      <c r="C35" s="247">
        <v>20</v>
      </c>
      <c r="D35" s="157" t="s">
        <v>100</v>
      </c>
      <c r="E35" s="157" t="s">
        <v>105</v>
      </c>
      <c r="F35" s="248" t="s">
        <v>263</v>
      </c>
      <c r="G35" s="158" t="s">
        <v>264</v>
      </c>
      <c r="H35" s="159" t="s">
        <v>265</v>
      </c>
      <c r="I35" s="159" t="s">
        <v>266</v>
      </c>
      <c r="J35" s="254" t="s">
        <v>72</v>
      </c>
      <c r="K35" s="243" t="str">
        <f>IF(J35="corrupción","impactoco","impacto")</f>
        <v>impacto</v>
      </c>
      <c r="L35" s="160" t="s">
        <v>131</v>
      </c>
      <c r="M35" s="162" t="str">
        <f t="shared" si="40"/>
        <v>3</v>
      </c>
      <c r="N35" s="161" t="s">
        <v>137</v>
      </c>
      <c r="O35" s="162" t="str">
        <f>IF(N35="INSIGNIFICANTE","1",IF(N35="MENOR","2",IF(N35="MODERADO","3",IF(N35="MAYOR","4",IF(N35="CATASTRÓFICO","5","")))))</f>
        <v>2</v>
      </c>
      <c r="P35" s="163">
        <f>IF(M35="","",M35*O35)</f>
        <v>6</v>
      </c>
      <c r="Q35" s="164" t="str">
        <f>IF(P35="","",IF(P35&gt;=15,"RIESGO EXTREMO",IF(P35&gt;=7,"RIESGO ALTO",IF(P35&gt;=4,"RIESGO MODERADO",IF(P35&gt;=1,"RIESGO BAJO","")))))</f>
        <v>RIESGO MODERADO</v>
      </c>
      <c r="R35" s="434" t="s">
        <v>832</v>
      </c>
      <c r="S35" s="435"/>
      <c r="T35" s="161" t="s">
        <v>55</v>
      </c>
      <c r="U35" s="165">
        <f>IF(T35="SI",15,0)</f>
        <v>15</v>
      </c>
      <c r="V35" s="161" t="s">
        <v>55</v>
      </c>
      <c r="W35" s="165">
        <f>IF(V35="SI",5,0)</f>
        <v>5</v>
      </c>
      <c r="X35" s="161" t="s">
        <v>55</v>
      </c>
      <c r="Y35" s="166">
        <f>IF(X35="SI",25,0)</f>
        <v>25</v>
      </c>
      <c r="Z35" s="161" t="s">
        <v>55</v>
      </c>
      <c r="AA35" s="165">
        <f>IF(Z35="SI",15,0)</f>
        <v>15</v>
      </c>
      <c r="AB35" s="161" t="s">
        <v>55</v>
      </c>
      <c r="AC35" s="166">
        <f>IF(AB35="SI",10,0)</f>
        <v>10</v>
      </c>
      <c r="AD35" s="161" t="s">
        <v>55</v>
      </c>
      <c r="AE35" s="165">
        <f>IF(AD35="SI",30,0)</f>
        <v>30</v>
      </c>
      <c r="AF35" s="167">
        <f>U35+W35+Y35+AA35+AC35+AE35</f>
        <v>100</v>
      </c>
      <c r="AG35" s="163" t="str">
        <f>IF(AF35="","",IF(AF35="","",IF(AF35&gt;76,"2",IF(AF35&gt;=51,"1",IF(AF35&gt;=0,"0","")))))</f>
        <v>2</v>
      </c>
      <c r="AH35" s="161" t="s">
        <v>74</v>
      </c>
      <c r="AI35" s="162" t="str">
        <f t="shared" si="41"/>
        <v>1</v>
      </c>
      <c r="AJ35" s="161" t="s">
        <v>137</v>
      </c>
      <c r="AK35" s="162" t="str">
        <f>IF(AJ35="INSIGNIFICANTE","1",IF(AJ35="MENOR","2",IF(AJ35="MODERADO","3",IF(AJ35="MAYOR","4",IF(AJ35="CATASTRÓFICO","5","")))))</f>
        <v>2</v>
      </c>
      <c r="AL35" s="163">
        <f t="shared" si="42"/>
        <v>2</v>
      </c>
      <c r="AM35" s="163" t="str">
        <f>IF(AL35="","",IF(AL35&gt;=15,"RIESGO EXTREMO",IF(AL35&gt;=7,"RIESGO ALTO",IF(AL35&gt;=4,"RIESGO MODERADO",IF(AL35&gt;=1,"RIESGO BAJO","")))))</f>
        <v>RIESGO BAJO</v>
      </c>
      <c r="AN35" s="164" t="str">
        <f>IF(AM35="","",IF(AM35="RIESGO EXTREMO","COMPARTIR O TRANSFERIR EL RIESGO",IF(AM35="RIESGO ALTO","EVITAR EL RIESGO",IF(AM35="RIESGO MODERADO","REDUCIR EL RIESGO",IF(AM35="RIESGO BAJO","ASUMIR","")))))</f>
        <v>ASUMIR</v>
      </c>
      <c r="AO35" s="259" t="s">
        <v>268</v>
      </c>
      <c r="AP35" s="232" t="s">
        <v>269</v>
      </c>
      <c r="AQ35" s="228">
        <v>42612</v>
      </c>
      <c r="AR35" s="233" t="s">
        <v>270</v>
      </c>
    </row>
    <row r="36" spans="2:44" ht="126.75" hidden="1" thickBot="1">
      <c r="B36" s="291" t="s">
        <v>110</v>
      </c>
      <c r="C36" s="249">
        <v>21</v>
      </c>
      <c r="D36" s="171" t="s">
        <v>100</v>
      </c>
      <c r="E36" s="171" t="s">
        <v>108</v>
      </c>
      <c r="F36" s="250" t="s">
        <v>177</v>
      </c>
      <c r="G36" s="197" t="s">
        <v>271</v>
      </c>
      <c r="H36" s="173" t="s">
        <v>272</v>
      </c>
      <c r="I36" s="173" t="s">
        <v>833</v>
      </c>
      <c r="J36" s="255" t="s">
        <v>72</v>
      </c>
      <c r="K36" s="244" t="str">
        <f t="shared" ref="K36:K38" si="58">IF(J36="corrupción","impactoco","impacto")</f>
        <v>impacto</v>
      </c>
      <c r="L36" s="174" t="s">
        <v>131</v>
      </c>
      <c r="M36" s="176" t="str">
        <f t="shared" si="40"/>
        <v>3</v>
      </c>
      <c r="N36" s="175" t="s">
        <v>137</v>
      </c>
      <c r="O36" s="176" t="str">
        <f t="shared" ref="O36:O38" si="59">IF(N36="INSIGNIFICANTE","1",IF(N36="MENOR","2",IF(N36="MODERADO","3",IF(N36="MAYOR","4",IF(N36="CATASTRÓFICO","5","")))))</f>
        <v>2</v>
      </c>
      <c r="P36" s="177">
        <f t="shared" ref="P36:P38" si="60">IF(M36="","",M36*O36)</f>
        <v>6</v>
      </c>
      <c r="Q36" s="178" t="str">
        <f t="shared" ref="Q36:Q38" si="61">IF(P36="","",IF(P36&gt;=15,"RIESGO EXTREMO",IF(P36&gt;=7,"RIESGO ALTO",IF(P36&gt;=4,"RIESGO MODERADO",IF(P36&gt;=1,"RIESGO BAJO","")))))</f>
        <v>RIESGO MODERADO</v>
      </c>
      <c r="R36" s="436" t="s">
        <v>834</v>
      </c>
      <c r="S36" s="437"/>
      <c r="T36" s="175" t="s">
        <v>55</v>
      </c>
      <c r="U36" s="179">
        <f t="shared" ref="U36:U38" si="62">IF(T36="SI",15,0)</f>
        <v>15</v>
      </c>
      <c r="V36" s="175" t="s">
        <v>55</v>
      </c>
      <c r="W36" s="179">
        <f t="shared" ref="W36:W38" si="63">IF(V36="SI",5,0)</f>
        <v>5</v>
      </c>
      <c r="X36" s="175" t="s">
        <v>55</v>
      </c>
      <c r="Y36" s="180">
        <f t="shared" ref="Y36:Y46" si="64">IF(X36="SI",25,0)</f>
        <v>25</v>
      </c>
      <c r="Z36" s="175" t="s">
        <v>55</v>
      </c>
      <c r="AA36" s="179">
        <f t="shared" ref="AA36:AA38" si="65">IF(Z36="SI",15,0)</f>
        <v>15</v>
      </c>
      <c r="AB36" s="175" t="s">
        <v>55</v>
      </c>
      <c r="AC36" s="180">
        <f t="shared" ref="AC36:AC38" si="66">IF(AB36="SI",10,0)</f>
        <v>10</v>
      </c>
      <c r="AD36" s="175" t="s">
        <v>55</v>
      </c>
      <c r="AE36" s="179">
        <f t="shared" ref="AE36:AE38" si="67">IF(AD36="SI",30,0)</f>
        <v>30</v>
      </c>
      <c r="AF36" s="181">
        <f t="shared" ref="AF36:AF38" si="68">U36+W36+Y36+AA36+AC36+AE36</f>
        <v>100</v>
      </c>
      <c r="AG36" s="224" t="str">
        <f t="shared" ref="AG36:AG38" si="69">IF(AF36="","",IF(AF36="","",IF(AF36&gt;76,"2",IF(AF36&gt;=51,"1",IF(AF36&gt;=0,"0","")))))</f>
        <v>2</v>
      </c>
      <c r="AH36" s="175" t="s">
        <v>74</v>
      </c>
      <c r="AI36" s="176" t="str">
        <f t="shared" si="41"/>
        <v>1</v>
      </c>
      <c r="AJ36" s="175" t="s">
        <v>137</v>
      </c>
      <c r="AK36" s="176" t="str">
        <f t="shared" ref="AK36:AK38" si="70">IF(AJ36="INSIGNIFICANTE","1",IF(AJ36="MENOR","2",IF(AJ36="MODERADO","3",IF(AJ36="MAYOR","4",IF(AJ36="CATASTRÓFICO","5","")))))</f>
        <v>2</v>
      </c>
      <c r="AL36" s="177">
        <f t="shared" si="42"/>
        <v>2</v>
      </c>
      <c r="AM36" s="177" t="str">
        <f t="shared" ref="AM36:AM38" si="71">IF(AL36="","",IF(AL36&gt;=15,"RIESGO EXTREMO",IF(AL36&gt;=7,"RIESGO ALTO",IF(AL36&gt;=4,"RIESGO MODERADO",IF(AL36&gt;=1,"RIESGO BAJO","")))))</f>
        <v>RIESGO BAJO</v>
      </c>
      <c r="AN36" s="178" t="str">
        <f t="shared" ref="AN36:AN38" si="72">IF(AM36="","",IF(AM36="RIESGO EXTREMO","COMPARTIR O TRANSFERIR EL RIESGO",IF(AM36="RIESGO ALTO","EVITAR EL RIESGO",IF(AM36="RIESGO MODERADO","REDUCIR EL RIESGO",IF(AM36="RIESGO BAJO","ASUMIR","")))))</f>
        <v>ASUMIR</v>
      </c>
      <c r="AO36" s="198" t="s">
        <v>275</v>
      </c>
      <c r="AP36" s="196" t="s">
        <v>337</v>
      </c>
      <c r="AQ36" s="190">
        <v>42612</v>
      </c>
      <c r="AR36" s="188" t="s">
        <v>277</v>
      </c>
    </row>
    <row r="37" spans="2:44" ht="198.75" hidden="1" thickBot="1">
      <c r="B37" s="291" t="s">
        <v>110</v>
      </c>
      <c r="C37" s="249">
        <v>22</v>
      </c>
      <c r="D37" s="171" t="s">
        <v>100</v>
      </c>
      <c r="E37" s="171" t="s">
        <v>105</v>
      </c>
      <c r="F37" s="250" t="s">
        <v>263</v>
      </c>
      <c r="G37" s="185" t="s">
        <v>278</v>
      </c>
      <c r="H37" s="173" t="s">
        <v>279</v>
      </c>
      <c r="I37" s="173" t="s">
        <v>280</v>
      </c>
      <c r="J37" s="255" t="s">
        <v>116</v>
      </c>
      <c r="K37" s="244" t="str">
        <f t="shared" si="58"/>
        <v>impacto</v>
      </c>
      <c r="L37" s="174" t="s">
        <v>52</v>
      </c>
      <c r="M37" s="176" t="str">
        <f t="shared" si="40"/>
        <v>5</v>
      </c>
      <c r="N37" s="175" t="s">
        <v>53</v>
      </c>
      <c r="O37" s="176" t="str">
        <f t="shared" si="59"/>
        <v>4</v>
      </c>
      <c r="P37" s="177">
        <f t="shared" si="60"/>
        <v>20</v>
      </c>
      <c r="Q37" s="178" t="str">
        <f t="shared" si="61"/>
        <v>RIESGO EXTREMO</v>
      </c>
      <c r="R37" s="436" t="s">
        <v>281</v>
      </c>
      <c r="S37" s="437"/>
      <c r="T37" s="175" t="s">
        <v>55</v>
      </c>
      <c r="U37" s="179">
        <f t="shared" si="62"/>
        <v>15</v>
      </c>
      <c r="V37" s="175" t="s">
        <v>55</v>
      </c>
      <c r="W37" s="179">
        <f t="shared" si="63"/>
        <v>5</v>
      </c>
      <c r="X37" s="175" t="s">
        <v>55</v>
      </c>
      <c r="Y37" s="180">
        <f t="shared" si="64"/>
        <v>25</v>
      </c>
      <c r="Z37" s="175" t="s">
        <v>55</v>
      </c>
      <c r="AA37" s="179">
        <f t="shared" si="65"/>
        <v>15</v>
      </c>
      <c r="AB37" s="175" t="s">
        <v>55</v>
      </c>
      <c r="AC37" s="180">
        <f t="shared" si="66"/>
        <v>10</v>
      </c>
      <c r="AD37" s="175" t="s">
        <v>55</v>
      </c>
      <c r="AE37" s="179">
        <f t="shared" si="67"/>
        <v>30</v>
      </c>
      <c r="AF37" s="181">
        <f t="shared" si="68"/>
        <v>100</v>
      </c>
      <c r="AG37" s="224" t="str">
        <f t="shared" si="69"/>
        <v>2</v>
      </c>
      <c r="AH37" s="175" t="s">
        <v>131</v>
      </c>
      <c r="AI37" s="176" t="str">
        <f t="shared" si="41"/>
        <v>3</v>
      </c>
      <c r="AJ37" s="175" t="s">
        <v>53</v>
      </c>
      <c r="AK37" s="176" t="str">
        <f t="shared" si="70"/>
        <v>4</v>
      </c>
      <c r="AL37" s="177">
        <f t="shared" si="42"/>
        <v>12</v>
      </c>
      <c r="AM37" s="177" t="str">
        <f t="shared" si="71"/>
        <v>RIESGO ALTO</v>
      </c>
      <c r="AN37" s="178" t="str">
        <f t="shared" si="72"/>
        <v>EVITAR EL RIESGO</v>
      </c>
      <c r="AO37" s="195" t="s">
        <v>282</v>
      </c>
      <c r="AP37" s="196" t="s">
        <v>337</v>
      </c>
      <c r="AQ37" s="190">
        <v>42728</v>
      </c>
      <c r="AR37" s="188" t="s">
        <v>283</v>
      </c>
    </row>
    <row r="38" spans="2:44" ht="54.75" hidden="1" thickBot="1">
      <c r="B38" s="292" t="s">
        <v>110</v>
      </c>
      <c r="C38" s="251">
        <v>23</v>
      </c>
      <c r="D38" s="207" t="s">
        <v>47</v>
      </c>
      <c r="E38" s="207" t="s">
        <v>48</v>
      </c>
      <c r="F38" s="252" t="s">
        <v>49</v>
      </c>
      <c r="G38" s="413" t="s">
        <v>284</v>
      </c>
      <c r="H38" s="209" t="s">
        <v>285</v>
      </c>
      <c r="I38" s="209" t="s">
        <v>286</v>
      </c>
      <c r="J38" s="256" t="s">
        <v>51</v>
      </c>
      <c r="K38" s="245" t="str">
        <f t="shared" si="58"/>
        <v>impacto</v>
      </c>
      <c r="L38" s="210" t="s">
        <v>65</v>
      </c>
      <c r="M38" s="212" t="str">
        <f t="shared" si="40"/>
        <v>4</v>
      </c>
      <c r="N38" s="211" t="s">
        <v>53</v>
      </c>
      <c r="O38" s="212" t="str">
        <f t="shared" si="59"/>
        <v>4</v>
      </c>
      <c r="P38" s="213">
        <f t="shared" si="60"/>
        <v>16</v>
      </c>
      <c r="Q38" s="214" t="str">
        <f t="shared" si="61"/>
        <v>RIESGO EXTREMO</v>
      </c>
      <c r="R38" s="438" t="s">
        <v>835</v>
      </c>
      <c r="S38" s="439"/>
      <c r="T38" s="211" t="s">
        <v>55</v>
      </c>
      <c r="U38" s="215">
        <f t="shared" si="62"/>
        <v>15</v>
      </c>
      <c r="V38" s="211" t="s">
        <v>55</v>
      </c>
      <c r="W38" s="215">
        <f t="shared" si="63"/>
        <v>5</v>
      </c>
      <c r="X38" s="211" t="s">
        <v>55</v>
      </c>
      <c r="Y38" s="216">
        <f t="shared" si="64"/>
        <v>25</v>
      </c>
      <c r="Z38" s="211" t="s">
        <v>55</v>
      </c>
      <c r="AA38" s="215">
        <f t="shared" si="65"/>
        <v>15</v>
      </c>
      <c r="AB38" s="211" t="s">
        <v>55</v>
      </c>
      <c r="AC38" s="216">
        <f t="shared" si="66"/>
        <v>10</v>
      </c>
      <c r="AD38" s="211" t="s">
        <v>55</v>
      </c>
      <c r="AE38" s="215">
        <f t="shared" si="67"/>
        <v>30</v>
      </c>
      <c r="AF38" s="217">
        <f t="shared" si="68"/>
        <v>100</v>
      </c>
      <c r="AG38" s="225" t="str">
        <f t="shared" si="69"/>
        <v>2</v>
      </c>
      <c r="AH38" s="211" t="s">
        <v>73</v>
      </c>
      <c r="AI38" s="212" t="str">
        <f t="shared" si="41"/>
        <v>2</v>
      </c>
      <c r="AJ38" s="211" t="s">
        <v>53</v>
      </c>
      <c r="AK38" s="212" t="str">
        <f t="shared" si="70"/>
        <v>4</v>
      </c>
      <c r="AL38" s="213">
        <f t="shared" si="42"/>
        <v>8</v>
      </c>
      <c r="AM38" s="213" t="str">
        <f t="shared" si="71"/>
        <v>RIESGO ALTO</v>
      </c>
      <c r="AN38" s="214" t="str">
        <f t="shared" si="72"/>
        <v>EVITAR EL RIESGO</v>
      </c>
      <c r="AO38" s="260" t="s">
        <v>836</v>
      </c>
      <c r="AP38" s="234" t="s">
        <v>337</v>
      </c>
      <c r="AQ38" s="220">
        <v>42728</v>
      </c>
      <c r="AR38" s="226"/>
    </row>
    <row r="39" spans="2:44" ht="108.75" hidden="1" thickBot="1">
      <c r="B39" s="290" t="s">
        <v>757</v>
      </c>
      <c r="C39" s="247">
        <v>24</v>
      </c>
      <c r="D39" s="157" t="s">
        <v>100</v>
      </c>
      <c r="E39" s="157" t="s">
        <v>105</v>
      </c>
      <c r="F39" s="248" t="s">
        <v>263</v>
      </c>
      <c r="G39" s="158" t="s">
        <v>289</v>
      </c>
      <c r="H39" s="159" t="s">
        <v>290</v>
      </c>
      <c r="I39" s="159" t="s">
        <v>291</v>
      </c>
      <c r="J39" s="254" t="s">
        <v>116</v>
      </c>
      <c r="K39" s="243" t="str">
        <f>IF(J39="corrupción","impactoco","impacto")</f>
        <v>impacto</v>
      </c>
      <c r="L39" s="160" t="s">
        <v>131</v>
      </c>
      <c r="M39" s="162" t="str">
        <f t="shared" si="40"/>
        <v>3</v>
      </c>
      <c r="N39" s="161" t="s">
        <v>53</v>
      </c>
      <c r="O39" s="162" t="str">
        <f>IF(N39="INSIGNIFICANTE","1",IF(N39="MENOR","2",IF(N39="MODERADO","3",IF(N39="MAYOR","4",IF(N39="CATASTRÓFICO","5","")))))</f>
        <v>4</v>
      </c>
      <c r="P39" s="163">
        <f>IF(M39="","",M39*O39)</f>
        <v>12</v>
      </c>
      <c r="Q39" s="164" t="str">
        <f>IF(P39="","",IF(P39&gt;=15,"RIESGO EXTREMO",IF(P39&gt;=7,"RIESGO ALTO",IF(P39&gt;=4,"RIESGO MODERADO",IF(P39&gt;=1,"RIESGO BAJO","")))))</f>
        <v>RIESGO ALTO</v>
      </c>
      <c r="R39" s="434" t="s">
        <v>292</v>
      </c>
      <c r="S39" s="435"/>
      <c r="T39" s="161" t="s">
        <v>55</v>
      </c>
      <c r="U39" s="165"/>
      <c r="V39" s="161" t="s">
        <v>55</v>
      </c>
      <c r="W39" s="165"/>
      <c r="X39" s="161" t="s">
        <v>55</v>
      </c>
      <c r="Y39" s="166">
        <f t="shared" si="64"/>
        <v>25</v>
      </c>
      <c r="Z39" s="161" t="s">
        <v>55</v>
      </c>
      <c r="AA39" s="165"/>
      <c r="AB39" s="161" t="s">
        <v>55</v>
      </c>
      <c r="AC39" s="166"/>
      <c r="AD39" s="161" t="s">
        <v>55</v>
      </c>
      <c r="AE39" s="165">
        <f>IF(AD39="SI",30,0)</f>
        <v>30</v>
      </c>
      <c r="AF39" s="167">
        <f>U39+W39+Y39+AA39+AC39+AE39</f>
        <v>55</v>
      </c>
      <c r="AG39" s="163" t="str">
        <f>IF(AF39="","",IF(AF39="","",IF(AF39&gt;76,"2",IF(AF39&gt;=51,"1",IF(AF39&gt;=0,"0","")))))</f>
        <v>1</v>
      </c>
      <c r="AH39" s="161" t="s">
        <v>73</v>
      </c>
      <c r="AI39" s="162" t="str">
        <f t="shared" si="41"/>
        <v>2</v>
      </c>
      <c r="AJ39" s="161" t="s">
        <v>53</v>
      </c>
      <c r="AK39" s="162" t="str">
        <f>IF(AJ39="INSIGNIFICANTE","1",IF(AJ39="MENOR","2",IF(AJ39="MODERADO","3",IF(AJ39="MAYOR","4",IF(AJ39="CATASTRÓFICO","5","")))))</f>
        <v>4</v>
      </c>
      <c r="AL39" s="163">
        <f t="shared" si="42"/>
        <v>8</v>
      </c>
      <c r="AM39" s="163" t="str">
        <f>IF(AL39="","",IF(AL39&gt;=15,"RIESGO EXTREMO",IF(AL39&gt;=7,"RIESGO ALTO",IF(AL39&gt;=4,"RIESGO MODERADO",IF(AL39&gt;=1,"RIESGO BAJO","")))))</f>
        <v>RIESGO ALTO</v>
      </c>
      <c r="AN39" s="164" t="str">
        <f>IF(AM39="","",IF(AM39="RIESGO EXTREMO","COMPARTIR O TRANSFERIR EL RIESGO",IF(AM39="RIESGO ALTO","EVITAR EL RIESGO",IF(AM39="RIESGO MODERADO","REDUCIR EL RIESGO",IF(AM39="RIESGO BAJO","ASUMIR","")))))</f>
        <v>EVITAR EL RIESGO</v>
      </c>
      <c r="AO39" s="261" t="s">
        <v>293</v>
      </c>
      <c r="AP39" s="169" t="s">
        <v>294</v>
      </c>
      <c r="AQ39" s="228">
        <v>42545</v>
      </c>
      <c r="AR39" s="170" t="s">
        <v>295</v>
      </c>
    </row>
    <row r="40" spans="2:44" ht="126.75" hidden="1" thickBot="1">
      <c r="B40" s="291" t="s">
        <v>757</v>
      </c>
      <c r="C40" s="249">
        <v>25</v>
      </c>
      <c r="D40" s="171" t="s">
        <v>47</v>
      </c>
      <c r="E40" s="171" t="s">
        <v>60</v>
      </c>
      <c r="F40" s="250" t="s">
        <v>296</v>
      </c>
      <c r="G40" s="172" t="s">
        <v>297</v>
      </c>
      <c r="H40" s="173" t="s">
        <v>298</v>
      </c>
      <c r="I40" s="173" t="s">
        <v>299</v>
      </c>
      <c r="J40" s="255" t="s">
        <v>64</v>
      </c>
      <c r="K40" s="244" t="str">
        <f t="shared" ref="K40:K46" si="73">IF(J40="corrupción","impactoco","impacto")</f>
        <v>impacto</v>
      </c>
      <c r="L40" s="174" t="s">
        <v>65</v>
      </c>
      <c r="M40" s="176" t="str">
        <f t="shared" si="40"/>
        <v>4</v>
      </c>
      <c r="N40" s="175" t="s">
        <v>53</v>
      </c>
      <c r="O40" s="176" t="str">
        <f t="shared" ref="O40:O46" si="74">IF(N40="INSIGNIFICANTE","1",IF(N40="MENOR","2",IF(N40="MODERADO","3",IF(N40="MAYOR","4",IF(N40="CATASTRÓFICO","5","")))))</f>
        <v>4</v>
      </c>
      <c r="P40" s="177">
        <f t="shared" ref="P40:P46" si="75">IF(M40="","",M40*O40)</f>
        <v>16</v>
      </c>
      <c r="Q40" s="178" t="str">
        <f t="shared" ref="Q40:Q46" si="76">IF(P40="","",IF(P40&gt;=15,"RIESGO EXTREMO",IF(P40&gt;=7,"RIESGO ALTO",IF(P40&gt;=4,"RIESGO MODERADO",IF(P40&gt;=1,"RIESGO BAJO","")))))</f>
        <v>RIESGO EXTREMO</v>
      </c>
      <c r="R40" s="436" t="s">
        <v>300</v>
      </c>
      <c r="S40" s="437"/>
      <c r="T40" s="175" t="s">
        <v>55</v>
      </c>
      <c r="U40" s="179"/>
      <c r="V40" s="175" t="s">
        <v>55</v>
      </c>
      <c r="W40" s="179"/>
      <c r="X40" s="175" t="s">
        <v>55</v>
      </c>
      <c r="Y40" s="180">
        <f t="shared" si="64"/>
        <v>25</v>
      </c>
      <c r="Z40" s="175" t="s">
        <v>55</v>
      </c>
      <c r="AA40" s="179"/>
      <c r="AB40" s="175" t="s">
        <v>55</v>
      </c>
      <c r="AC40" s="180"/>
      <c r="AD40" s="175" t="s">
        <v>55</v>
      </c>
      <c r="AE40" s="179">
        <f t="shared" ref="AE40:AE46" si="77">IF(AD40="SI",30,0)</f>
        <v>30</v>
      </c>
      <c r="AF40" s="181">
        <f t="shared" ref="AF40:AF46" si="78">U40+W40+Y40+AA40+AC40+AE40</f>
        <v>55</v>
      </c>
      <c r="AG40" s="224" t="str">
        <f t="shared" ref="AG40:AG46" si="79">IF(AF40="","",IF(AF40="","",IF(AF40&gt;76,"2",IF(AF40&gt;=51,"1",IF(AF40&gt;=0,"0","")))))</f>
        <v>1</v>
      </c>
      <c r="AH40" s="175" t="s">
        <v>131</v>
      </c>
      <c r="AI40" s="176" t="str">
        <f t="shared" si="41"/>
        <v>3</v>
      </c>
      <c r="AJ40" s="175" t="s">
        <v>53</v>
      </c>
      <c r="AK40" s="176" t="str">
        <f t="shared" ref="AK40:AK46" si="80">IF(AJ40="INSIGNIFICANTE","1",IF(AJ40="MENOR","2",IF(AJ40="MODERADO","3",IF(AJ40="MAYOR","4",IF(AJ40="CATASTRÓFICO","5","")))))</f>
        <v>4</v>
      </c>
      <c r="AL40" s="177">
        <f t="shared" si="42"/>
        <v>12</v>
      </c>
      <c r="AM40" s="177" t="str">
        <f t="shared" ref="AM40:AM46" si="81">IF(AL40="","",IF(AL40&gt;=15,"RIESGO EXTREMO",IF(AL40&gt;=7,"RIESGO ALTO",IF(AL40&gt;=4,"RIESGO MODERADO",IF(AL40&gt;=1,"RIESGO BAJO","")))))</f>
        <v>RIESGO ALTO</v>
      </c>
      <c r="AN40" s="178" t="str">
        <f t="shared" ref="AN40:AN46" si="82">IF(AM40="","",IF(AM40="RIESGO EXTREMO","COMPARTIR O TRANSFERIR EL RIESGO",IF(AM40="RIESGO ALTO","EVITAR EL RIESGO",IF(AM40="RIESGO MODERADO","REDUCIR EL RIESGO",IF(AM40="RIESGO BAJO","ASUMIR","")))))</f>
        <v>EVITAR EL RIESGO</v>
      </c>
      <c r="AO40" s="199" t="s">
        <v>301</v>
      </c>
      <c r="AP40" s="183" t="s">
        <v>294</v>
      </c>
      <c r="AQ40" s="190">
        <v>42734</v>
      </c>
      <c r="AR40" s="186" t="s">
        <v>302</v>
      </c>
    </row>
    <row r="41" spans="2:44" ht="108.75" hidden="1" thickBot="1">
      <c r="B41" s="291" t="s">
        <v>757</v>
      </c>
      <c r="C41" s="249">
        <v>26</v>
      </c>
      <c r="D41" s="171" t="s">
        <v>47</v>
      </c>
      <c r="E41" s="171" t="s">
        <v>48</v>
      </c>
      <c r="F41" s="250" t="s">
        <v>49</v>
      </c>
      <c r="G41" s="185" t="s">
        <v>303</v>
      </c>
      <c r="H41" s="173" t="s">
        <v>304</v>
      </c>
      <c r="I41" s="173" t="s">
        <v>305</v>
      </c>
      <c r="J41" s="255" t="s">
        <v>72</v>
      </c>
      <c r="K41" s="244" t="str">
        <f t="shared" si="73"/>
        <v>impacto</v>
      </c>
      <c r="L41" s="174" t="s">
        <v>65</v>
      </c>
      <c r="M41" s="176" t="str">
        <f t="shared" si="40"/>
        <v>4</v>
      </c>
      <c r="N41" s="175" t="s">
        <v>53</v>
      </c>
      <c r="O41" s="176" t="str">
        <f t="shared" si="74"/>
        <v>4</v>
      </c>
      <c r="P41" s="177">
        <f t="shared" si="75"/>
        <v>16</v>
      </c>
      <c r="Q41" s="178" t="str">
        <f t="shared" si="76"/>
        <v>RIESGO EXTREMO</v>
      </c>
      <c r="R41" s="436" t="s">
        <v>306</v>
      </c>
      <c r="S41" s="437"/>
      <c r="T41" s="175" t="s">
        <v>55</v>
      </c>
      <c r="U41" s="179"/>
      <c r="V41" s="175" t="s">
        <v>55</v>
      </c>
      <c r="W41" s="179"/>
      <c r="X41" s="175" t="s">
        <v>55</v>
      </c>
      <c r="Y41" s="180">
        <f t="shared" si="64"/>
        <v>25</v>
      </c>
      <c r="Z41" s="175" t="s">
        <v>55</v>
      </c>
      <c r="AA41" s="179"/>
      <c r="AB41" s="175" t="s">
        <v>55</v>
      </c>
      <c r="AC41" s="180"/>
      <c r="AD41" s="175" t="s">
        <v>55</v>
      </c>
      <c r="AE41" s="179">
        <f t="shared" si="77"/>
        <v>30</v>
      </c>
      <c r="AF41" s="181">
        <f t="shared" si="78"/>
        <v>55</v>
      </c>
      <c r="AG41" s="224" t="str">
        <f t="shared" si="79"/>
        <v>1</v>
      </c>
      <c r="AH41" s="175" t="s">
        <v>131</v>
      </c>
      <c r="AI41" s="176" t="str">
        <f t="shared" si="41"/>
        <v>3</v>
      </c>
      <c r="AJ41" s="175" t="s">
        <v>53</v>
      </c>
      <c r="AK41" s="176" t="str">
        <f t="shared" si="80"/>
        <v>4</v>
      </c>
      <c r="AL41" s="177">
        <f t="shared" si="42"/>
        <v>12</v>
      </c>
      <c r="AM41" s="177" t="str">
        <f t="shared" si="81"/>
        <v>RIESGO ALTO</v>
      </c>
      <c r="AN41" s="178" t="str">
        <f t="shared" si="82"/>
        <v>EVITAR EL RIESGO</v>
      </c>
      <c r="AO41" s="199" t="s">
        <v>307</v>
      </c>
      <c r="AP41" s="183" t="s">
        <v>294</v>
      </c>
      <c r="AQ41" s="190">
        <v>42734</v>
      </c>
      <c r="AR41" s="186" t="s">
        <v>308</v>
      </c>
    </row>
    <row r="42" spans="2:44" ht="234.75" hidden="1" thickBot="1">
      <c r="B42" s="291" t="s">
        <v>757</v>
      </c>
      <c r="C42" s="249">
        <v>27</v>
      </c>
      <c r="D42" s="171" t="s">
        <v>47</v>
      </c>
      <c r="E42" s="171" t="s">
        <v>48</v>
      </c>
      <c r="F42" s="250" t="s">
        <v>49</v>
      </c>
      <c r="G42" s="172" t="s">
        <v>309</v>
      </c>
      <c r="H42" s="173" t="s">
        <v>310</v>
      </c>
      <c r="I42" s="173" t="s">
        <v>305</v>
      </c>
      <c r="J42" s="255" t="s">
        <v>72</v>
      </c>
      <c r="K42" s="244" t="str">
        <f t="shared" si="73"/>
        <v>impacto</v>
      </c>
      <c r="L42" s="174" t="s">
        <v>131</v>
      </c>
      <c r="M42" s="176" t="str">
        <f t="shared" si="40"/>
        <v>3</v>
      </c>
      <c r="N42" s="175" t="s">
        <v>137</v>
      </c>
      <c r="O42" s="176" t="str">
        <f t="shared" si="74"/>
        <v>2</v>
      </c>
      <c r="P42" s="177">
        <f t="shared" si="75"/>
        <v>6</v>
      </c>
      <c r="Q42" s="178" t="str">
        <f t="shared" si="76"/>
        <v>RIESGO MODERADO</v>
      </c>
      <c r="R42" s="436" t="s">
        <v>311</v>
      </c>
      <c r="S42" s="437"/>
      <c r="T42" s="175" t="s">
        <v>55</v>
      </c>
      <c r="U42" s="179"/>
      <c r="V42" s="175" t="s">
        <v>55</v>
      </c>
      <c r="W42" s="179"/>
      <c r="X42" s="175" t="s">
        <v>55</v>
      </c>
      <c r="Y42" s="180">
        <f t="shared" si="64"/>
        <v>25</v>
      </c>
      <c r="Z42" s="175" t="s">
        <v>55</v>
      </c>
      <c r="AA42" s="179"/>
      <c r="AB42" s="175" t="s">
        <v>55</v>
      </c>
      <c r="AC42" s="180"/>
      <c r="AD42" s="175" t="s">
        <v>55</v>
      </c>
      <c r="AE42" s="179">
        <f t="shared" si="77"/>
        <v>30</v>
      </c>
      <c r="AF42" s="181">
        <f t="shared" si="78"/>
        <v>55</v>
      </c>
      <c r="AG42" s="224" t="str">
        <f t="shared" si="79"/>
        <v>1</v>
      </c>
      <c r="AH42" s="175" t="s">
        <v>73</v>
      </c>
      <c r="AI42" s="176" t="str">
        <f t="shared" si="41"/>
        <v>2</v>
      </c>
      <c r="AJ42" s="175" t="s">
        <v>137</v>
      </c>
      <c r="AK42" s="176" t="str">
        <f t="shared" si="80"/>
        <v>2</v>
      </c>
      <c r="AL42" s="177">
        <f t="shared" si="42"/>
        <v>4</v>
      </c>
      <c r="AM42" s="177" t="str">
        <f t="shared" si="81"/>
        <v>RIESGO MODERADO</v>
      </c>
      <c r="AN42" s="178" t="str">
        <f t="shared" si="82"/>
        <v>REDUCIR EL RIESGO</v>
      </c>
      <c r="AO42" s="199" t="s">
        <v>312</v>
      </c>
      <c r="AP42" s="183" t="s">
        <v>294</v>
      </c>
      <c r="AQ42" s="190">
        <v>42734</v>
      </c>
      <c r="AR42" s="186" t="s">
        <v>313</v>
      </c>
    </row>
    <row r="43" spans="2:44" ht="144.75" hidden="1" thickBot="1">
      <c r="B43" s="291" t="s">
        <v>757</v>
      </c>
      <c r="C43" s="249">
        <v>28</v>
      </c>
      <c r="D43" s="171" t="s">
        <v>47</v>
      </c>
      <c r="E43" s="171" t="s">
        <v>48</v>
      </c>
      <c r="F43" s="250" t="s">
        <v>49</v>
      </c>
      <c r="G43" s="172" t="s">
        <v>314</v>
      </c>
      <c r="H43" s="173" t="s">
        <v>315</v>
      </c>
      <c r="I43" s="173" t="s">
        <v>316</v>
      </c>
      <c r="J43" s="255" t="s">
        <v>124</v>
      </c>
      <c r="K43" s="244" t="str">
        <f t="shared" si="73"/>
        <v>impacto</v>
      </c>
      <c r="L43" s="174" t="s">
        <v>73</v>
      </c>
      <c r="M43" s="176" t="str">
        <f t="shared" si="40"/>
        <v>2</v>
      </c>
      <c r="N43" s="175" t="s">
        <v>53</v>
      </c>
      <c r="O43" s="176" t="str">
        <f t="shared" si="74"/>
        <v>4</v>
      </c>
      <c r="P43" s="177">
        <f t="shared" si="75"/>
        <v>8</v>
      </c>
      <c r="Q43" s="178" t="str">
        <f t="shared" si="76"/>
        <v>RIESGO ALTO</v>
      </c>
      <c r="R43" s="436" t="s">
        <v>317</v>
      </c>
      <c r="S43" s="437"/>
      <c r="T43" s="175" t="s">
        <v>55</v>
      </c>
      <c r="U43" s="179">
        <f t="shared" ref="U43:U46" si="83">IF(T43="SI",15,0)</f>
        <v>15</v>
      </c>
      <c r="V43" s="175" t="s">
        <v>55</v>
      </c>
      <c r="W43" s="179">
        <f t="shared" ref="W43:W46" si="84">IF(V43="SI",5,0)</f>
        <v>5</v>
      </c>
      <c r="X43" s="175" t="s">
        <v>55</v>
      </c>
      <c r="Y43" s="180">
        <f t="shared" si="64"/>
        <v>25</v>
      </c>
      <c r="Z43" s="175" t="s">
        <v>56</v>
      </c>
      <c r="AA43" s="179">
        <f t="shared" ref="AA43:AA46" si="85">IF(Z43="SI",15,0)</f>
        <v>0</v>
      </c>
      <c r="AB43" s="175" t="s">
        <v>55</v>
      </c>
      <c r="AC43" s="180">
        <f t="shared" ref="AC43:AC46" si="86">IF(AB43="SI",10,0)</f>
        <v>10</v>
      </c>
      <c r="AD43" s="175" t="s">
        <v>55</v>
      </c>
      <c r="AE43" s="179">
        <f t="shared" si="77"/>
        <v>30</v>
      </c>
      <c r="AF43" s="181">
        <f t="shared" si="78"/>
        <v>85</v>
      </c>
      <c r="AG43" s="224" t="str">
        <f t="shared" si="79"/>
        <v>2</v>
      </c>
      <c r="AH43" s="175" t="s">
        <v>74</v>
      </c>
      <c r="AI43" s="176" t="str">
        <f t="shared" si="41"/>
        <v>1</v>
      </c>
      <c r="AJ43" s="175" t="s">
        <v>53</v>
      </c>
      <c r="AK43" s="176" t="str">
        <f t="shared" si="80"/>
        <v>4</v>
      </c>
      <c r="AL43" s="177">
        <f t="shared" si="42"/>
        <v>4</v>
      </c>
      <c r="AM43" s="177" t="str">
        <f t="shared" si="81"/>
        <v>RIESGO MODERADO</v>
      </c>
      <c r="AN43" s="178" t="str">
        <f t="shared" si="82"/>
        <v>REDUCIR EL RIESGO</v>
      </c>
      <c r="AO43" s="199" t="s">
        <v>318</v>
      </c>
      <c r="AP43" s="183" t="s">
        <v>294</v>
      </c>
      <c r="AQ43" s="190">
        <v>42734</v>
      </c>
      <c r="AR43" s="186" t="s">
        <v>319</v>
      </c>
    </row>
    <row r="44" spans="2:44" ht="90.75" hidden="1" thickBot="1">
      <c r="B44" s="291" t="s">
        <v>757</v>
      </c>
      <c r="C44" s="249">
        <v>29</v>
      </c>
      <c r="D44" s="171" t="s">
        <v>100</v>
      </c>
      <c r="E44" s="171" t="s">
        <v>105</v>
      </c>
      <c r="F44" s="250" t="s">
        <v>320</v>
      </c>
      <c r="G44" s="172" t="s">
        <v>321</v>
      </c>
      <c r="H44" s="173" t="s">
        <v>322</v>
      </c>
      <c r="I44" s="173" t="s">
        <v>323</v>
      </c>
      <c r="J44" s="255" t="s">
        <v>116</v>
      </c>
      <c r="K44" s="244" t="str">
        <f t="shared" si="73"/>
        <v>impacto</v>
      </c>
      <c r="L44" s="174" t="s">
        <v>131</v>
      </c>
      <c r="M44" s="176" t="str">
        <f t="shared" si="40"/>
        <v>3</v>
      </c>
      <c r="N44" s="175" t="s">
        <v>53</v>
      </c>
      <c r="O44" s="176" t="str">
        <f t="shared" si="74"/>
        <v>4</v>
      </c>
      <c r="P44" s="177">
        <f t="shared" si="75"/>
        <v>12</v>
      </c>
      <c r="Q44" s="178" t="str">
        <f t="shared" si="76"/>
        <v>RIESGO ALTO</v>
      </c>
      <c r="R44" s="436" t="s">
        <v>324</v>
      </c>
      <c r="S44" s="437"/>
      <c r="T44" s="175" t="s">
        <v>55</v>
      </c>
      <c r="U44" s="179">
        <f t="shared" si="83"/>
        <v>15</v>
      </c>
      <c r="V44" s="175" t="s">
        <v>55</v>
      </c>
      <c r="W44" s="179">
        <f t="shared" si="84"/>
        <v>5</v>
      </c>
      <c r="X44" s="175" t="s">
        <v>55</v>
      </c>
      <c r="Y44" s="180">
        <f t="shared" si="64"/>
        <v>25</v>
      </c>
      <c r="Z44" s="175"/>
      <c r="AA44" s="179">
        <f t="shared" si="85"/>
        <v>0</v>
      </c>
      <c r="AB44" s="175" t="s">
        <v>56</v>
      </c>
      <c r="AC44" s="180">
        <f t="shared" si="86"/>
        <v>0</v>
      </c>
      <c r="AD44" s="175" t="s">
        <v>56</v>
      </c>
      <c r="AE44" s="179">
        <f t="shared" si="77"/>
        <v>0</v>
      </c>
      <c r="AF44" s="181">
        <f t="shared" si="78"/>
        <v>45</v>
      </c>
      <c r="AG44" s="224" t="str">
        <f t="shared" si="79"/>
        <v>0</v>
      </c>
      <c r="AH44" s="175" t="s">
        <v>131</v>
      </c>
      <c r="AI44" s="176" t="str">
        <f t="shared" si="41"/>
        <v>3</v>
      </c>
      <c r="AJ44" s="175" t="s">
        <v>53</v>
      </c>
      <c r="AK44" s="176" t="str">
        <f t="shared" si="80"/>
        <v>4</v>
      </c>
      <c r="AL44" s="177">
        <f t="shared" si="42"/>
        <v>12</v>
      </c>
      <c r="AM44" s="177" t="str">
        <f t="shared" si="81"/>
        <v>RIESGO ALTO</v>
      </c>
      <c r="AN44" s="178" t="str">
        <f t="shared" si="82"/>
        <v>EVITAR EL RIESGO</v>
      </c>
      <c r="AO44" s="199" t="s">
        <v>325</v>
      </c>
      <c r="AP44" s="183" t="s">
        <v>294</v>
      </c>
      <c r="AQ44" s="190">
        <v>42734</v>
      </c>
      <c r="AR44" s="186" t="s">
        <v>326</v>
      </c>
    </row>
    <row r="45" spans="2:44" ht="36.75" hidden="1" thickBot="1">
      <c r="B45" s="291" t="s">
        <v>757</v>
      </c>
      <c r="C45" s="249">
        <v>30</v>
      </c>
      <c r="D45" s="171" t="s">
        <v>100</v>
      </c>
      <c r="E45" s="171" t="s">
        <v>111</v>
      </c>
      <c r="F45" s="250" t="s">
        <v>327</v>
      </c>
      <c r="G45" s="172" t="s">
        <v>328</v>
      </c>
      <c r="H45" s="173" t="s">
        <v>329</v>
      </c>
      <c r="I45" s="173" t="s">
        <v>330</v>
      </c>
      <c r="J45" s="255" t="s">
        <v>51</v>
      </c>
      <c r="K45" s="244" t="str">
        <f t="shared" si="73"/>
        <v>impacto</v>
      </c>
      <c r="L45" s="174" t="s">
        <v>65</v>
      </c>
      <c r="M45" s="176" t="str">
        <f t="shared" si="40"/>
        <v>4</v>
      </c>
      <c r="N45" s="175" t="s">
        <v>137</v>
      </c>
      <c r="O45" s="176" t="str">
        <f t="shared" si="74"/>
        <v>2</v>
      </c>
      <c r="P45" s="177">
        <f t="shared" si="75"/>
        <v>8</v>
      </c>
      <c r="Q45" s="178" t="str">
        <f t="shared" si="76"/>
        <v>RIESGO ALTO</v>
      </c>
      <c r="R45" s="436" t="s">
        <v>331</v>
      </c>
      <c r="S45" s="437"/>
      <c r="T45" s="175" t="s">
        <v>56</v>
      </c>
      <c r="U45" s="179">
        <f t="shared" si="83"/>
        <v>0</v>
      </c>
      <c r="V45" s="175" t="s">
        <v>56</v>
      </c>
      <c r="W45" s="179">
        <f t="shared" si="84"/>
        <v>0</v>
      </c>
      <c r="X45" s="175" t="s">
        <v>56</v>
      </c>
      <c r="Y45" s="180">
        <f t="shared" si="64"/>
        <v>0</v>
      </c>
      <c r="Z45" s="175" t="s">
        <v>56</v>
      </c>
      <c r="AA45" s="179">
        <f t="shared" si="85"/>
        <v>0</v>
      </c>
      <c r="AB45" s="175" t="s">
        <v>55</v>
      </c>
      <c r="AC45" s="180">
        <f t="shared" si="86"/>
        <v>10</v>
      </c>
      <c r="AD45" s="175" t="s">
        <v>56</v>
      </c>
      <c r="AE45" s="179">
        <f t="shared" si="77"/>
        <v>0</v>
      </c>
      <c r="AF45" s="181">
        <f t="shared" si="78"/>
        <v>10</v>
      </c>
      <c r="AG45" s="224" t="str">
        <f t="shared" si="79"/>
        <v>0</v>
      </c>
      <c r="AH45" s="175" t="s">
        <v>65</v>
      </c>
      <c r="AI45" s="176" t="str">
        <f t="shared" si="41"/>
        <v>4</v>
      </c>
      <c r="AJ45" s="175" t="s">
        <v>137</v>
      </c>
      <c r="AK45" s="176" t="str">
        <f t="shared" si="80"/>
        <v>2</v>
      </c>
      <c r="AL45" s="177">
        <f t="shared" si="42"/>
        <v>8</v>
      </c>
      <c r="AM45" s="177" t="str">
        <f t="shared" si="81"/>
        <v>RIESGO ALTO</v>
      </c>
      <c r="AN45" s="178" t="str">
        <f t="shared" si="82"/>
        <v>EVITAR EL RIESGO</v>
      </c>
      <c r="AO45" s="187"/>
      <c r="AP45" s="183"/>
      <c r="AQ45" s="183"/>
      <c r="AR45" s="189"/>
    </row>
    <row r="46" spans="2:44" ht="72.75" hidden="1" thickBot="1">
      <c r="B46" s="292" t="s">
        <v>757</v>
      </c>
      <c r="C46" s="251">
        <v>31</v>
      </c>
      <c r="D46" s="207" t="s">
        <v>100</v>
      </c>
      <c r="E46" s="207" t="s">
        <v>111</v>
      </c>
      <c r="F46" s="252" t="s">
        <v>327</v>
      </c>
      <c r="G46" s="208" t="s">
        <v>332</v>
      </c>
      <c r="H46" s="209" t="s">
        <v>333</v>
      </c>
      <c r="I46" s="209" t="s">
        <v>334</v>
      </c>
      <c r="J46" s="256" t="s">
        <v>51</v>
      </c>
      <c r="K46" s="245" t="str">
        <f t="shared" si="73"/>
        <v>impacto</v>
      </c>
      <c r="L46" s="210" t="s">
        <v>65</v>
      </c>
      <c r="M46" s="212" t="str">
        <f t="shared" si="40"/>
        <v>4</v>
      </c>
      <c r="N46" s="211" t="s">
        <v>83</v>
      </c>
      <c r="O46" s="212" t="str">
        <f t="shared" si="74"/>
        <v>3</v>
      </c>
      <c r="P46" s="213">
        <f t="shared" si="75"/>
        <v>12</v>
      </c>
      <c r="Q46" s="214" t="str">
        <f t="shared" si="76"/>
        <v>RIESGO ALTO</v>
      </c>
      <c r="R46" s="438" t="s">
        <v>331</v>
      </c>
      <c r="S46" s="439"/>
      <c r="T46" s="211" t="s">
        <v>56</v>
      </c>
      <c r="U46" s="215">
        <f t="shared" si="83"/>
        <v>0</v>
      </c>
      <c r="V46" s="211" t="s">
        <v>55</v>
      </c>
      <c r="W46" s="215">
        <f t="shared" si="84"/>
        <v>5</v>
      </c>
      <c r="X46" s="211" t="s">
        <v>55</v>
      </c>
      <c r="Y46" s="216">
        <f t="shared" si="64"/>
        <v>25</v>
      </c>
      <c r="Z46" s="211" t="s">
        <v>55</v>
      </c>
      <c r="AA46" s="215">
        <f t="shared" si="85"/>
        <v>15</v>
      </c>
      <c r="AB46" s="211" t="s">
        <v>55</v>
      </c>
      <c r="AC46" s="216">
        <f t="shared" si="86"/>
        <v>10</v>
      </c>
      <c r="AD46" s="211" t="s">
        <v>55</v>
      </c>
      <c r="AE46" s="215">
        <f t="shared" si="77"/>
        <v>30</v>
      </c>
      <c r="AF46" s="217">
        <f t="shared" si="78"/>
        <v>85</v>
      </c>
      <c r="AG46" s="225" t="str">
        <f t="shared" si="79"/>
        <v>2</v>
      </c>
      <c r="AH46" s="211" t="s">
        <v>74</v>
      </c>
      <c r="AI46" s="212" t="str">
        <f t="shared" si="41"/>
        <v>1</v>
      </c>
      <c r="AJ46" s="211" t="s">
        <v>83</v>
      </c>
      <c r="AK46" s="212" t="str">
        <f t="shared" si="80"/>
        <v>3</v>
      </c>
      <c r="AL46" s="213">
        <f t="shared" si="42"/>
        <v>3</v>
      </c>
      <c r="AM46" s="213" t="str">
        <f t="shared" si="81"/>
        <v>RIESGO BAJO</v>
      </c>
      <c r="AN46" s="214" t="str">
        <f t="shared" si="82"/>
        <v>ASUMIR</v>
      </c>
      <c r="AO46" s="262" t="s">
        <v>335</v>
      </c>
      <c r="AP46" s="219" t="s">
        <v>294</v>
      </c>
      <c r="AQ46" s="220">
        <v>42734</v>
      </c>
      <c r="AR46" s="226" t="s">
        <v>336</v>
      </c>
    </row>
    <row r="47" spans="2:44" ht="90">
      <c r="B47" s="290" t="s">
        <v>899</v>
      </c>
      <c r="C47" s="247">
        <v>32</v>
      </c>
      <c r="D47" s="157" t="s">
        <v>47</v>
      </c>
      <c r="E47" s="157" t="s">
        <v>48</v>
      </c>
      <c r="F47" s="248" t="s">
        <v>49</v>
      </c>
      <c r="G47" s="158" t="s">
        <v>341</v>
      </c>
      <c r="H47" s="159" t="s">
        <v>342</v>
      </c>
      <c r="I47" s="159" t="s">
        <v>343</v>
      </c>
      <c r="J47" s="254" t="s">
        <v>81</v>
      </c>
      <c r="K47" s="243" t="str">
        <f>IF(J47="corrupción","impactoco","impacto")</f>
        <v>impactoco</v>
      </c>
      <c r="L47" s="160" t="s">
        <v>73</v>
      </c>
      <c r="M47" s="162" t="str">
        <f>IF(L47="RARO","1",IF(L47="IMPROBABLE","2",IF(L47="POSIBLE","3",IF(L47="PROBABLE","4",IF(L47="CASI CIERTA","5","")))))</f>
        <v>2</v>
      </c>
      <c r="N47" s="161" t="s">
        <v>83</v>
      </c>
      <c r="O47" s="162" t="str">
        <f>IF(N47="INSIGNIFICANTE","1",IF(N47="MENOR","2",IF(N47="MODERADO","3",IF(N47="MAYOR","4",IF(N47="CATASTRÓFICO","5","")))))</f>
        <v>3</v>
      </c>
      <c r="P47" s="163">
        <f>IF(M47="","",M47*O47)</f>
        <v>6</v>
      </c>
      <c r="Q47" s="164" t="str">
        <f>IF(P47="","",IF(P47&gt;=15,"RIESGO EXTREMO",IF(P47&gt;=7,"RIESGO ALTO",IF(P47&gt;=4,"RIESGO MODERADO",IF(P47&gt;=1,"RIESGO BAJO","")))))</f>
        <v>RIESGO MODERADO</v>
      </c>
      <c r="R47" s="440" t="s">
        <v>344</v>
      </c>
      <c r="S47" s="441"/>
      <c r="T47" s="161" t="s">
        <v>55</v>
      </c>
      <c r="U47" s="165">
        <f>IF(T47="SI",15,0)</f>
        <v>15</v>
      </c>
      <c r="V47" s="161" t="s">
        <v>55</v>
      </c>
      <c r="W47" s="165">
        <f>IF(V47="SI",5,0)</f>
        <v>5</v>
      </c>
      <c r="X47" s="161" t="s">
        <v>55</v>
      </c>
      <c r="Y47" s="166">
        <f>IF(X47="SI",25,0)</f>
        <v>25</v>
      </c>
      <c r="Z47" s="161" t="s">
        <v>55</v>
      </c>
      <c r="AA47" s="165">
        <f>IF(Z47="SI",15,0)</f>
        <v>15</v>
      </c>
      <c r="AB47" s="161" t="s">
        <v>55</v>
      </c>
      <c r="AC47" s="166">
        <f>IF(AB47="SI",10,0)</f>
        <v>10</v>
      </c>
      <c r="AD47" s="161" t="s">
        <v>55</v>
      </c>
      <c r="AE47" s="165">
        <f>IF(AD47="SI",30,0)</f>
        <v>30</v>
      </c>
      <c r="AF47" s="167">
        <f>U47+W47+Y47+AA47+AC47+AE47</f>
        <v>100</v>
      </c>
      <c r="AG47" s="163" t="str">
        <f>IF(AF47="","",IF(AF47="","",IF(AF47&gt;76,"2",IF(AF47&gt;=51,"1",IF(AF47&gt;=0,"0","")))))</f>
        <v>2</v>
      </c>
      <c r="AH47" s="161" t="s">
        <v>74</v>
      </c>
      <c r="AI47" s="162" t="str">
        <f>IF(AH47="RARO","1",IF(AH47="IMPROBABLE","2",IF(AH47="POSIBLE","3",IF(AH47="PROBABLE","4",IF(AH47="CASI CIERTA","5","")))))</f>
        <v>1</v>
      </c>
      <c r="AJ47" s="161" t="s">
        <v>135</v>
      </c>
      <c r="AK47" s="162" t="str">
        <f>IF(AJ47="INSIGNIFICANTE","1",IF(AJ47="MENOR","2",IF(AJ47="MODERADO","3",IF(AJ47="MAYOR","4",IF(AJ47="CATASTRÓFICO","5","")))))</f>
        <v>1</v>
      </c>
      <c r="AL47" s="163">
        <f>IF(AI47="","",AI47*AK47)</f>
        <v>1</v>
      </c>
      <c r="AM47" s="163" t="str">
        <f>IF(AL47="","",IF(AL47&gt;=15,"RIESGO EXTREMO",IF(AL47&gt;=7,"RIESGO ALTO",IF(AL47&gt;=4,"RIESGO MODERADO",IF(AL47&gt;=1,"RIESGO BAJO","")))))</f>
        <v>RIESGO BAJO</v>
      </c>
      <c r="AN47" s="164" t="str">
        <f>IF(AM47="","",IF(AM47="RIESGO EXTREMO","COMPARTIR O TRANSFERIR EL RIESGO",IF(AM47="RIESGO ALTO","EVITAR EL RIESGO",IF(AM47="RIESGO MODERADO","REDUCIR EL RIESGO",IF(AM47="RIESGO BAJO","ASUMIR","")))))</f>
        <v>ASUMIR</v>
      </c>
      <c r="AO47" s="258" t="s">
        <v>345</v>
      </c>
      <c r="AP47" s="169" t="s">
        <v>934</v>
      </c>
      <c r="AQ47" s="228">
        <v>42458</v>
      </c>
      <c r="AR47" s="231" t="s">
        <v>346</v>
      </c>
    </row>
    <row r="48" spans="2:44" ht="108" hidden="1">
      <c r="B48" s="291" t="s">
        <v>899</v>
      </c>
      <c r="C48" s="249">
        <v>33</v>
      </c>
      <c r="D48" s="171" t="s">
        <v>47</v>
      </c>
      <c r="E48" s="171" t="s">
        <v>48</v>
      </c>
      <c r="F48" s="250" t="s">
        <v>85</v>
      </c>
      <c r="G48" s="172" t="s">
        <v>347</v>
      </c>
      <c r="H48" s="173" t="s">
        <v>348</v>
      </c>
      <c r="I48" s="173" t="s">
        <v>349</v>
      </c>
      <c r="J48" s="255" t="s">
        <v>51</v>
      </c>
      <c r="K48" s="244" t="str">
        <f>IF(J48="corrupción","impactoco","impacto")</f>
        <v>impacto</v>
      </c>
      <c r="L48" s="174" t="s">
        <v>131</v>
      </c>
      <c r="M48" s="176" t="str">
        <f>IF(L48="RARO","1",IF(L48="IMPROBABLE","2",IF(L48="POSIBLE","3",IF(L48="PROBABLE","4",IF(L48="CASI CIERTA","5","")))))</f>
        <v>3</v>
      </c>
      <c r="N48" s="175" t="s">
        <v>83</v>
      </c>
      <c r="O48" s="176" t="str">
        <f>IF(N48="INSIGNIFICANTE","1",IF(N48="MENOR","2",IF(N48="MODERADO","3",IF(N48="MAYOR","4",IF(N48="CATASTRÓFICO","5","")))))</f>
        <v>3</v>
      </c>
      <c r="P48" s="177">
        <f>IF(M48="","",M48*O48)</f>
        <v>9</v>
      </c>
      <c r="Q48" s="178" t="str">
        <f>IF(P48="","",IF(P48&gt;=15,"RIESGO EXTREMO",IF(P48&gt;=7,"RIESGO ALTO",IF(P48&gt;=4,"RIESGO MODERADO",IF(P48&gt;=1,"RIESGO BAJO","")))))</f>
        <v>RIESGO ALTO</v>
      </c>
      <c r="R48" s="442" t="s">
        <v>350</v>
      </c>
      <c r="S48" s="443"/>
      <c r="T48" s="175" t="s">
        <v>55</v>
      </c>
      <c r="U48" s="179">
        <f>IF(T48="SI",15,0)</f>
        <v>15</v>
      </c>
      <c r="V48" s="175" t="s">
        <v>55</v>
      </c>
      <c r="W48" s="179">
        <f>IF(V48="SI",5,0)</f>
        <v>5</v>
      </c>
      <c r="X48" s="175" t="s">
        <v>55</v>
      </c>
      <c r="Y48" s="180">
        <f t="shared" ref="Y48:Y51" si="87">IF(X48="SI",25,0)</f>
        <v>25</v>
      </c>
      <c r="Z48" s="175" t="s">
        <v>55</v>
      </c>
      <c r="AA48" s="179">
        <f>IF(Z48="SI",15,0)</f>
        <v>15</v>
      </c>
      <c r="AB48" s="175" t="s">
        <v>55</v>
      </c>
      <c r="AC48" s="180">
        <f>IF(AB48="SI",10,0)</f>
        <v>10</v>
      </c>
      <c r="AD48" s="175" t="s">
        <v>55</v>
      </c>
      <c r="AE48" s="179">
        <f>IF(AD48="SI",30,0)</f>
        <v>30</v>
      </c>
      <c r="AF48" s="181">
        <f>U48+W48+Y48+AA48+AC48+AE48</f>
        <v>100</v>
      </c>
      <c r="AG48" s="224" t="str">
        <f>IF(AF48="","",IF(AF48="","",IF(AF48&gt;76,"2",IF(AF48&gt;=51,"1",IF(AF48&gt;=0,"0","")))))</f>
        <v>2</v>
      </c>
      <c r="AH48" s="175" t="s">
        <v>74</v>
      </c>
      <c r="AI48" s="176" t="str">
        <f>IF(AH48="RARO","1",IF(AH48="IMPROBABLE","2",IF(AH48="POSIBLE","3",IF(AH48="PROBABLE","4",IF(AH48="CASI CIERTA","5","")))))</f>
        <v>1</v>
      </c>
      <c r="AJ48" s="175" t="s">
        <v>135</v>
      </c>
      <c r="AK48" s="176" t="str">
        <f>IF(AJ48="INSIGNIFICANTE","1",IF(AJ48="MENOR","2",IF(AJ48="MODERADO","3",IF(AJ48="MAYOR","4",IF(AJ48="CATASTRÓFICO","5","")))))</f>
        <v>1</v>
      </c>
      <c r="AL48" s="177">
        <f>IF(AI48="","",AI48*AK48)</f>
        <v>1</v>
      </c>
      <c r="AM48" s="177" t="str">
        <f>IF(AL48="","",IF(AL48&gt;=15,"RIESGO EXTREMO",IF(AL48&gt;=7,"RIESGO ALTO",IF(AL48&gt;=4,"RIESGO MODERADO",IF(AL48&gt;=1,"RIESGO BAJO","")))))</f>
        <v>RIESGO BAJO</v>
      </c>
      <c r="AN48" s="178" t="str">
        <f>IF(AM48="","",IF(AM48="RIESGO EXTREMO","COMPARTIR O TRANSFERIR EL RIESGO",IF(AM48="RIESGO ALTO","EVITAR EL RIESGO",IF(AM48="RIESGO MODERADO","REDUCIR EL RIESGO",IF(AM48="RIESGO BAJO","ASUMIR","")))))</f>
        <v>ASUMIR</v>
      </c>
      <c r="AO48" s="187" t="s">
        <v>351</v>
      </c>
      <c r="AP48" s="183" t="s">
        <v>934</v>
      </c>
      <c r="AQ48" s="190">
        <v>42489</v>
      </c>
      <c r="AR48" s="189" t="s">
        <v>346</v>
      </c>
    </row>
    <row r="49" spans="2:44" ht="162" hidden="1">
      <c r="B49" s="291" t="s">
        <v>899</v>
      </c>
      <c r="C49" s="249">
        <v>34</v>
      </c>
      <c r="D49" s="171" t="s">
        <v>47</v>
      </c>
      <c r="E49" s="171" t="s">
        <v>48</v>
      </c>
      <c r="F49" s="250" t="s">
        <v>85</v>
      </c>
      <c r="G49" s="185" t="s">
        <v>352</v>
      </c>
      <c r="H49" s="173" t="s">
        <v>353</v>
      </c>
      <c r="I49" s="173" t="s">
        <v>354</v>
      </c>
      <c r="J49" s="255" t="s">
        <v>51</v>
      </c>
      <c r="K49" s="244" t="str">
        <f>IF(J49="corrupción","impactoco","impacto")</f>
        <v>impacto</v>
      </c>
      <c r="L49" s="174" t="s">
        <v>52</v>
      </c>
      <c r="M49" s="176" t="str">
        <f>IF(L49="RARO","1",IF(L49="IMPROBABLE","2",IF(L49="POSIBLE","3",IF(L49="PROBABLE","4",IF(L49="CASI CIERTA","5","")))))</f>
        <v>5</v>
      </c>
      <c r="N49" s="175" t="s">
        <v>355</v>
      </c>
      <c r="O49" s="176" t="str">
        <f>IF(N49="INSIGNIFICANTE","1",IF(N49="MENOR","2",IF(N49="MODERADO","3",IF(N49="MAYOR","4",IF(N49="CATASTRÓFICO","5","")))))</f>
        <v>4</v>
      </c>
      <c r="P49" s="177">
        <f>IF(M49="","",M49*O49)</f>
        <v>20</v>
      </c>
      <c r="Q49" s="178" t="str">
        <f>IF(P49="","",IF(P49&gt;=15,"RIESGO EXTREMO",IF(P49&gt;=7,"RIESGO ALTO",IF(P49&gt;=4,"RIESGO MODERADO",IF(P49&gt;=1,"RIESGO BAJO","")))))</f>
        <v>RIESGO EXTREMO</v>
      </c>
      <c r="R49" s="442" t="s">
        <v>356</v>
      </c>
      <c r="S49" s="443"/>
      <c r="T49" s="175" t="s">
        <v>55</v>
      </c>
      <c r="U49" s="179">
        <f>IF(T49="SI",15,0)</f>
        <v>15</v>
      </c>
      <c r="V49" s="175" t="s">
        <v>55</v>
      </c>
      <c r="W49" s="179">
        <f>IF(V49="SI",5,0)</f>
        <v>5</v>
      </c>
      <c r="X49" s="175" t="s">
        <v>55</v>
      </c>
      <c r="Y49" s="180">
        <f t="shared" si="87"/>
        <v>25</v>
      </c>
      <c r="Z49" s="175" t="s">
        <v>55</v>
      </c>
      <c r="AA49" s="179">
        <f>IF(Z49="SI",15,0)</f>
        <v>15</v>
      </c>
      <c r="AB49" s="175" t="s">
        <v>55</v>
      </c>
      <c r="AC49" s="180">
        <f>IF(AB49="SI",10,0)</f>
        <v>10</v>
      </c>
      <c r="AD49" s="175" t="s">
        <v>55</v>
      </c>
      <c r="AE49" s="179">
        <f>IF(AD49="SI",30,0)</f>
        <v>30</v>
      </c>
      <c r="AF49" s="181">
        <f>U49+W49+Y49+AA49+AC49+AE49</f>
        <v>100</v>
      </c>
      <c r="AG49" s="224" t="str">
        <f>IF(AF49="","",IF(AF49="","",IF(AF49&gt;76,"2",IF(AF49&gt;=51,"1",IF(AF49&gt;=0,"0","")))))</f>
        <v>2</v>
      </c>
      <c r="AH49" s="175" t="s">
        <v>52</v>
      </c>
      <c r="AI49" s="176" t="str">
        <f>IF(AH49="RARO","1",IF(AH49="IMPROBABLE","2",IF(AH49="POSIBLE","3",IF(AH49="PROBABLE","4",IF(AH49="CASI CIERTA","5","")))))</f>
        <v>5</v>
      </c>
      <c r="AJ49" s="175" t="s">
        <v>137</v>
      </c>
      <c r="AK49" s="176" t="str">
        <f>IF(AJ49="INSIGNIFICANTE","1",IF(AJ49="MENOR","2",IF(AJ49="MODERADO","3",IF(AJ49="MAYOR","4",IF(AJ49="CATASTRÓFICO","5","")))))</f>
        <v>2</v>
      </c>
      <c r="AL49" s="177">
        <f>IF(AI49="","",AI49*AK49)</f>
        <v>10</v>
      </c>
      <c r="AM49" s="177" t="str">
        <f>IF(AL49="","",IF(AL49&gt;=15,"RIESGO EXTREMO",IF(AL49&gt;=7,"RIESGO ALTO",IF(AL49&gt;=4,"RIESGO MODERADO",IF(AL49&gt;=1,"RIESGO BAJO","")))))</f>
        <v>RIESGO ALTO</v>
      </c>
      <c r="AN49" s="178" t="str">
        <f>IF(AM49="","",IF(AM49="RIESGO EXTREMO","COMPARTIR O TRANSFERIR EL RIESGO",IF(AM49="RIESGO ALTO","EVITAR EL RIESGO",IF(AM49="RIESGO MODERADO","REDUCIR EL RIESGO",IF(AM49="RIESGO BAJO","ASUMIR","")))))</f>
        <v>EVITAR EL RIESGO</v>
      </c>
      <c r="AO49" s="187" t="s">
        <v>935</v>
      </c>
      <c r="AP49" s="183" t="s">
        <v>934</v>
      </c>
      <c r="AQ49" s="190">
        <v>42458</v>
      </c>
      <c r="AR49" s="189" t="s">
        <v>346</v>
      </c>
    </row>
    <row r="50" spans="2:44" ht="144" hidden="1">
      <c r="B50" s="291" t="s">
        <v>899</v>
      </c>
      <c r="C50" s="249">
        <v>35</v>
      </c>
      <c r="D50" s="171" t="s">
        <v>47</v>
      </c>
      <c r="E50" s="171" t="s">
        <v>48</v>
      </c>
      <c r="F50" s="250" t="s">
        <v>49</v>
      </c>
      <c r="G50" s="172" t="s">
        <v>357</v>
      </c>
      <c r="H50" s="173" t="s">
        <v>358</v>
      </c>
      <c r="I50" s="173" t="s">
        <v>359</v>
      </c>
      <c r="J50" s="255" t="s">
        <v>51</v>
      </c>
      <c r="K50" s="244" t="str">
        <f>IF(J50="corrupción","impactoco","impacto")</f>
        <v>impacto</v>
      </c>
      <c r="L50" s="174" t="s">
        <v>52</v>
      </c>
      <c r="M50" s="176" t="str">
        <f>IF(L50="RARO","1",IF(L50="IMPROBABLE","2",IF(L50="POSIBLE","3",IF(L50="PROBABLE","4",IF(L50="CASI CIERTA","5","")))))</f>
        <v>5</v>
      </c>
      <c r="N50" s="175" t="s">
        <v>53</v>
      </c>
      <c r="O50" s="176" t="str">
        <f>IF(N50="INSIGNIFICANTE","1",IF(N50="MENOR","2",IF(N50="MODERADO","3",IF(N50="MAYOR","4",IF(N50="CATASTRÓFICO","5","")))))</f>
        <v>4</v>
      </c>
      <c r="P50" s="177">
        <f>IF(M50="","",M50*O50)</f>
        <v>20</v>
      </c>
      <c r="Q50" s="178" t="str">
        <f>IF(P50="","",IF(P50&gt;=15,"RIESGO EXTREMO",IF(P50&gt;=7,"RIESGO ALTO",IF(P50&gt;=4,"RIESGO MODERADO",IF(P50&gt;=1,"RIESGO BAJO","")))))</f>
        <v>RIESGO EXTREMO</v>
      </c>
      <c r="R50" s="442" t="s">
        <v>356</v>
      </c>
      <c r="S50" s="443"/>
      <c r="T50" s="175" t="s">
        <v>55</v>
      </c>
      <c r="U50" s="179">
        <f>IF(T50="SI",15,0)</f>
        <v>15</v>
      </c>
      <c r="V50" s="175" t="s">
        <v>55</v>
      </c>
      <c r="W50" s="179">
        <f>IF(V50="SI",5,0)</f>
        <v>5</v>
      </c>
      <c r="X50" s="175" t="s">
        <v>55</v>
      </c>
      <c r="Y50" s="180">
        <f t="shared" si="87"/>
        <v>25</v>
      </c>
      <c r="Z50" s="175" t="s">
        <v>55</v>
      </c>
      <c r="AA50" s="179">
        <f>IF(Z50="SI",15,0)</f>
        <v>15</v>
      </c>
      <c r="AB50" s="175" t="s">
        <v>55</v>
      </c>
      <c r="AC50" s="180">
        <f>IF(AB50="SI",10,0)</f>
        <v>10</v>
      </c>
      <c r="AD50" s="175" t="s">
        <v>55</v>
      </c>
      <c r="AE50" s="179">
        <f>IF(AD50="SI",30,0)</f>
        <v>30</v>
      </c>
      <c r="AF50" s="181">
        <f>U50+W50+Y50+AA50+AC50+AE50</f>
        <v>100</v>
      </c>
      <c r="AG50" s="224" t="str">
        <f>IF(AF50="","",IF(AF50="","",IF(AF50&gt;76,"2",IF(AF50&gt;=51,"1",IF(AF50&gt;=0,"0","")))))</f>
        <v>2</v>
      </c>
      <c r="AH50" s="175" t="s">
        <v>52</v>
      </c>
      <c r="AI50" s="176" t="str">
        <f>IF(AH50="RARO","1",IF(AH50="IMPROBABLE","2",IF(AH50="POSIBLE","3",IF(AH50="PROBABLE","4",IF(AH50="CASI CIERTA","5","")))))</f>
        <v>5</v>
      </c>
      <c r="AJ50" s="175" t="s">
        <v>137</v>
      </c>
      <c r="AK50" s="176" t="str">
        <f>IF(AJ50="INSIGNIFICANTE","1",IF(AJ50="MENOR","2",IF(AJ50="MODERADO","3",IF(AJ50="MAYOR","4",IF(AJ50="CATASTRÓFICO","5","")))))</f>
        <v>2</v>
      </c>
      <c r="AL50" s="177">
        <f>IF(AI50="","",AI50*AK50)</f>
        <v>10</v>
      </c>
      <c r="AM50" s="177" t="str">
        <f>IF(AL50="","",IF(AL50&gt;=15,"RIESGO EXTREMO",IF(AL50&gt;=7,"RIESGO ALTO",IF(AL50&gt;=4,"RIESGO MODERADO",IF(AL50&gt;=1,"RIESGO BAJO","")))))</f>
        <v>RIESGO ALTO</v>
      </c>
      <c r="AN50" s="178" t="str">
        <f>IF(AM50="","",IF(AM50="RIESGO EXTREMO","COMPARTIR O TRANSFERIR EL RIESGO",IF(AM50="RIESGO ALTO","EVITAR EL RIESGO",IF(AM50="RIESGO MODERADO","REDUCIR EL RIESGO",IF(AM50="RIESGO BAJO","ASUMIR","")))))</f>
        <v>EVITAR EL RIESGO</v>
      </c>
      <c r="AO50" s="187" t="s">
        <v>360</v>
      </c>
      <c r="AP50" s="183" t="s">
        <v>934</v>
      </c>
      <c r="AQ50" s="190">
        <v>42489</v>
      </c>
      <c r="AR50" s="189" t="s">
        <v>346</v>
      </c>
    </row>
    <row r="51" spans="2:44" ht="90.75" hidden="1" thickBot="1">
      <c r="B51" s="292" t="s">
        <v>899</v>
      </c>
      <c r="C51" s="251">
        <v>36</v>
      </c>
      <c r="D51" s="207" t="s">
        <v>47</v>
      </c>
      <c r="E51" s="207" t="s">
        <v>48</v>
      </c>
      <c r="F51" s="252" t="s">
        <v>85</v>
      </c>
      <c r="G51" s="208" t="s">
        <v>361</v>
      </c>
      <c r="H51" s="209" t="s">
        <v>362</v>
      </c>
      <c r="I51" s="209" t="s">
        <v>363</v>
      </c>
      <c r="J51" s="256" t="s">
        <v>51</v>
      </c>
      <c r="K51" s="245" t="str">
        <f>IF(J51="corrupción","impactoco","impacto")</f>
        <v>impacto</v>
      </c>
      <c r="L51" s="210" t="s">
        <v>52</v>
      </c>
      <c r="M51" s="212" t="str">
        <f>IF(L51="RARO","1",IF(L51="IMPROBABLE","2",IF(L51="POSIBLE","3",IF(L51="PROBABLE","4",IF(L51="CASI CIERTA","5","")))))</f>
        <v>5</v>
      </c>
      <c r="N51" s="211" t="s">
        <v>53</v>
      </c>
      <c r="O51" s="212" t="str">
        <f>IF(N51="INSIGNIFICANTE","1",IF(N51="MENOR","2",IF(N51="MODERADO","3",IF(N51="MAYOR","4",IF(N51="CATASTRÓFICO","5","")))))</f>
        <v>4</v>
      </c>
      <c r="P51" s="213">
        <f>IF(M51="","",M51*O51)</f>
        <v>20</v>
      </c>
      <c r="Q51" s="214" t="str">
        <f>IF(P51="","",IF(P51&gt;=15,"RIESGO EXTREMO",IF(P51&gt;=7,"RIESGO ALTO",IF(P51&gt;=4,"RIESGO MODERADO",IF(P51&gt;=1,"RIESGO BAJO","")))))</f>
        <v>RIESGO EXTREMO</v>
      </c>
      <c r="R51" s="444" t="s">
        <v>356</v>
      </c>
      <c r="S51" s="445"/>
      <c r="T51" s="211" t="s">
        <v>55</v>
      </c>
      <c r="U51" s="215">
        <f>IF(T51="SI",15,0)</f>
        <v>15</v>
      </c>
      <c r="V51" s="211" t="s">
        <v>55</v>
      </c>
      <c r="W51" s="215">
        <f>IF(V51="SI",5,0)</f>
        <v>5</v>
      </c>
      <c r="X51" s="211" t="s">
        <v>55</v>
      </c>
      <c r="Y51" s="216">
        <f t="shared" si="87"/>
        <v>25</v>
      </c>
      <c r="Z51" s="211" t="s">
        <v>55</v>
      </c>
      <c r="AA51" s="215">
        <f>IF(Z51="SI",15,0)</f>
        <v>15</v>
      </c>
      <c r="AB51" s="211" t="s">
        <v>55</v>
      </c>
      <c r="AC51" s="216">
        <f>IF(AB51="SI",10,0)</f>
        <v>10</v>
      </c>
      <c r="AD51" s="211" t="s">
        <v>55</v>
      </c>
      <c r="AE51" s="215">
        <f>IF(AD51="SI",30,0)</f>
        <v>30</v>
      </c>
      <c r="AF51" s="217">
        <f>U51+W51+Y51+AA51+AC51+AE51</f>
        <v>100</v>
      </c>
      <c r="AG51" s="225" t="str">
        <f>IF(AF51="","",IF(AF51="","",IF(AF51&gt;76,"2",IF(AF51&gt;=51,"1",IF(AF51&gt;=0,"0","")))))</f>
        <v>2</v>
      </c>
      <c r="AH51" s="211" t="s">
        <v>52</v>
      </c>
      <c r="AI51" s="212" t="str">
        <f>IF(AH51="RARO","1",IF(AH51="IMPROBABLE","2",IF(AH51="POSIBLE","3",IF(AH51="PROBABLE","4",IF(AH51="CASI CIERTA","5","")))))</f>
        <v>5</v>
      </c>
      <c r="AJ51" s="211" t="s">
        <v>137</v>
      </c>
      <c r="AK51" s="212" t="str">
        <f>IF(AJ51="INSIGNIFICANTE","1",IF(AJ51="MENOR","2",IF(AJ51="MODERADO","3",IF(AJ51="MAYOR","4",IF(AJ51="CATASTRÓFICO","5","")))))</f>
        <v>2</v>
      </c>
      <c r="AL51" s="213">
        <f>IF(AI51="","",AI51*AK51)</f>
        <v>10</v>
      </c>
      <c r="AM51" s="213" t="str">
        <f>IF(AL51="","",IF(AL51&gt;=15,"RIESGO EXTREMO",IF(AL51&gt;=7,"RIESGO ALTO",IF(AL51&gt;=4,"RIESGO MODERADO",IF(AL51&gt;=1,"RIESGO BAJO","")))))</f>
        <v>RIESGO ALTO</v>
      </c>
      <c r="AN51" s="214" t="str">
        <f>IF(AM51="","",IF(AM51="RIESGO EXTREMO","COMPARTIR O TRANSFERIR EL RIESGO",IF(AM51="RIESGO ALTO","EVITAR EL RIESGO",IF(AM51="RIESGO MODERADO","REDUCIR EL RIESGO",IF(AM51="RIESGO BAJO","ASUMIR","")))))</f>
        <v>EVITAR EL RIESGO</v>
      </c>
      <c r="AO51" s="218" t="s">
        <v>364</v>
      </c>
      <c r="AP51" s="219" t="s">
        <v>934</v>
      </c>
      <c r="AQ51" s="220">
        <v>42458</v>
      </c>
      <c r="AR51" s="226" t="s">
        <v>365</v>
      </c>
    </row>
    <row r="52" spans="2:44" ht="90" hidden="1">
      <c r="B52" s="290" t="s">
        <v>878</v>
      </c>
      <c r="C52" s="247">
        <v>37</v>
      </c>
      <c r="D52" s="157" t="s">
        <v>47</v>
      </c>
      <c r="E52" s="157" t="s">
        <v>48</v>
      </c>
      <c r="F52" s="248" t="s">
        <v>49</v>
      </c>
      <c r="G52" s="158" t="s">
        <v>837</v>
      </c>
      <c r="H52" s="159" t="s">
        <v>763</v>
      </c>
      <c r="I52" s="159" t="s">
        <v>764</v>
      </c>
      <c r="J52" s="254" t="s">
        <v>51</v>
      </c>
      <c r="K52" s="243" t="str">
        <f t="shared" ref="K52:K55" si="88">IF(J52="corrupción","impactoco","impacto")</f>
        <v>impacto</v>
      </c>
      <c r="L52" s="160" t="s">
        <v>52</v>
      </c>
      <c r="M52" s="162" t="str">
        <f t="shared" ref="M52:M115" si="89">IF(L52="RARO","1",IF(L52="IMPROBABLE","2",IF(L52="POSIBLE","3",IF(L52="PROBABLE","4",IF(L52="CASI CIERTA","5","")))))</f>
        <v>5</v>
      </c>
      <c r="N52" s="161" t="s">
        <v>83</v>
      </c>
      <c r="O52" s="162" t="str">
        <f t="shared" ref="O52:O55" si="90">IF(N52="INSIGNIFICANTE","1",IF(N52="MENOR","2",IF(N52="MODERADO","3",IF(N52="MAYOR","4",IF(N52="CATASTRÓFICO","5","")))))</f>
        <v>3</v>
      </c>
      <c r="P52" s="163">
        <f t="shared" ref="P52:P55" si="91">IF(M52="","",M52*O52)</f>
        <v>15</v>
      </c>
      <c r="Q52" s="164" t="str">
        <f t="shared" ref="Q52:Q55" si="92">IF(P52="","",IF(P52&gt;=15,"RIESGO EXTREMO",IF(P52&gt;=7,"RIESGO ALTO",IF(P52&gt;=4,"RIESGO MODERADO",IF(P52&gt;=1,"RIESGO BAJO","")))))</f>
        <v>RIESGO EXTREMO</v>
      </c>
      <c r="R52" s="434" t="s">
        <v>765</v>
      </c>
      <c r="S52" s="435"/>
      <c r="T52" s="161" t="s">
        <v>55</v>
      </c>
      <c r="U52" s="165">
        <f t="shared" ref="U52:U55" si="93">IF(T52="SI",15,0)</f>
        <v>15</v>
      </c>
      <c r="V52" s="161" t="s">
        <v>55</v>
      </c>
      <c r="W52" s="165">
        <f t="shared" ref="W52:W55" si="94">IF(V52="SI",5,0)</f>
        <v>5</v>
      </c>
      <c r="X52" s="161" t="s">
        <v>55</v>
      </c>
      <c r="Y52" s="166">
        <f>IF(X52="SI",25,0)</f>
        <v>25</v>
      </c>
      <c r="Z52" s="161" t="s">
        <v>55</v>
      </c>
      <c r="AA52" s="165">
        <f t="shared" ref="AA52:AA55" si="95">IF(Z52="SI",15,0)</f>
        <v>15</v>
      </c>
      <c r="AB52" s="161" t="s">
        <v>55</v>
      </c>
      <c r="AC52" s="166">
        <f t="shared" ref="AC52:AC55" si="96">IF(AB52="SI",10,0)</f>
        <v>10</v>
      </c>
      <c r="AD52" s="161" t="s">
        <v>55</v>
      </c>
      <c r="AE52" s="165">
        <f t="shared" ref="AE52:AE55" si="97">IF(AD52="SI",30,0)</f>
        <v>30</v>
      </c>
      <c r="AF52" s="282">
        <f t="shared" ref="AF52:AF55" si="98">U52+W52+Y52+AA52+AC52+AE52</f>
        <v>100</v>
      </c>
      <c r="AG52" s="163" t="str">
        <f t="shared" ref="AG52:AG55" si="99">IF(AF52="","",IF(AF52="","",IF(AF52&gt;76,"2",IF(AF52&gt;=51,"1",IF(AF52&gt;=0,"0","")))))</f>
        <v>2</v>
      </c>
      <c r="AH52" s="161" t="s">
        <v>131</v>
      </c>
      <c r="AI52" s="162" t="str">
        <f t="shared" ref="AI52:AI115" si="100">IF(AH52="RARO","1",IF(AH52="IMPROBABLE","2",IF(AH52="POSIBLE","3",IF(AH52="PROBABLE","4",IF(AH52="CASI CIERTA","5","")))))</f>
        <v>3</v>
      </c>
      <c r="AJ52" s="161" t="s">
        <v>83</v>
      </c>
      <c r="AK52" s="162" t="str">
        <f t="shared" ref="AK52:AK55" si="101">IF(AJ52="INSIGNIFICANTE","1",IF(AJ52="MENOR","2",IF(AJ52="MODERADO","3",IF(AJ52="MAYOR","4",IF(AJ52="CATASTRÓFICO","5","")))))</f>
        <v>3</v>
      </c>
      <c r="AL52" s="163">
        <f t="shared" ref="AL52:AL115" si="102">IF(AI52="","",AI52*AK52)</f>
        <v>9</v>
      </c>
      <c r="AM52" s="163" t="str">
        <f t="shared" ref="AM52:AM55" si="103">IF(AL52="","",IF(AL52&gt;=15,"RIESGO EXTREMO",IF(AL52&gt;=7,"RIESGO ALTO",IF(AL52&gt;=4,"RIESGO MODERADO",IF(AL52&gt;=1,"RIESGO BAJO","")))))</f>
        <v>RIESGO ALTO</v>
      </c>
      <c r="AN52" s="164" t="str">
        <f t="shared" ref="AN52:AN55" si="104">IF(AM52="","",IF(AM52="RIESGO EXTREMO","COMPARTIR O TRANSFERIR EL RIESGO",IF(AM52="RIESGO ALTO","EVITAR EL RIESGO",IF(AM52="RIESGO MODERADO","REDUCIR EL RIESGO",IF(AM52="RIESGO BAJO","ASUMIR","")))))</f>
        <v>EVITAR EL RIESGO</v>
      </c>
      <c r="AO52" s="258" t="s">
        <v>766</v>
      </c>
      <c r="AP52" s="169" t="s">
        <v>767</v>
      </c>
      <c r="AQ52" s="228">
        <v>42735</v>
      </c>
      <c r="AR52" s="170" t="s">
        <v>838</v>
      </c>
    </row>
    <row r="53" spans="2:44" ht="90" hidden="1">
      <c r="B53" s="291" t="s">
        <v>878</v>
      </c>
      <c r="C53" s="249">
        <v>38</v>
      </c>
      <c r="D53" s="171" t="s">
        <v>47</v>
      </c>
      <c r="E53" s="171" t="s">
        <v>48</v>
      </c>
      <c r="F53" s="250" t="s">
        <v>49</v>
      </c>
      <c r="G53" s="172" t="s">
        <v>769</v>
      </c>
      <c r="H53" s="173" t="s">
        <v>770</v>
      </c>
      <c r="I53" s="173" t="s">
        <v>771</v>
      </c>
      <c r="J53" s="255" t="s">
        <v>124</v>
      </c>
      <c r="K53" s="244" t="str">
        <f t="shared" si="88"/>
        <v>impacto</v>
      </c>
      <c r="L53" s="174" t="s">
        <v>52</v>
      </c>
      <c r="M53" s="176" t="str">
        <f t="shared" si="89"/>
        <v>5</v>
      </c>
      <c r="N53" s="175" t="s">
        <v>137</v>
      </c>
      <c r="O53" s="176" t="str">
        <f t="shared" si="90"/>
        <v>2</v>
      </c>
      <c r="P53" s="177">
        <f t="shared" si="91"/>
        <v>10</v>
      </c>
      <c r="Q53" s="178" t="str">
        <f t="shared" si="92"/>
        <v>RIESGO ALTO</v>
      </c>
      <c r="R53" s="436" t="s">
        <v>772</v>
      </c>
      <c r="S53" s="437"/>
      <c r="T53" s="175" t="s">
        <v>55</v>
      </c>
      <c r="U53" s="179">
        <f t="shared" si="93"/>
        <v>15</v>
      </c>
      <c r="V53" s="175" t="s">
        <v>55</v>
      </c>
      <c r="W53" s="179">
        <f t="shared" si="94"/>
        <v>5</v>
      </c>
      <c r="X53" s="175" t="s">
        <v>55</v>
      </c>
      <c r="Y53" s="180">
        <f t="shared" ref="Y53:Y55" si="105">IF(X53="SI",25,0)</f>
        <v>25</v>
      </c>
      <c r="Z53" s="175" t="s">
        <v>55</v>
      </c>
      <c r="AA53" s="179">
        <f t="shared" si="95"/>
        <v>15</v>
      </c>
      <c r="AB53" s="175" t="s">
        <v>55</v>
      </c>
      <c r="AC53" s="180">
        <f t="shared" si="96"/>
        <v>10</v>
      </c>
      <c r="AD53" s="175" t="s">
        <v>55</v>
      </c>
      <c r="AE53" s="179">
        <f t="shared" si="97"/>
        <v>30</v>
      </c>
      <c r="AF53" s="283">
        <f t="shared" si="98"/>
        <v>100</v>
      </c>
      <c r="AG53" s="224" t="str">
        <f t="shared" si="99"/>
        <v>2</v>
      </c>
      <c r="AH53" s="175" t="s">
        <v>52</v>
      </c>
      <c r="AI53" s="176" t="str">
        <f t="shared" si="100"/>
        <v>5</v>
      </c>
      <c r="AJ53" s="175" t="s">
        <v>135</v>
      </c>
      <c r="AK53" s="176" t="str">
        <f t="shared" si="101"/>
        <v>1</v>
      </c>
      <c r="AL53" s="177">
        <f t="shared" si="102"/>
        <v>5</v>
      </c>
      <c r="AM53" s="177" t="str">
        <f t="shared" si="103"/>
        <v>RIESGO MODERADO</v>
      </c>
      <c r="AN53" s="178" t="str">
        <f t="shared" si="104"/>
        <v>REDUCIR EL RIESGO</v>
      </c>
      <c r="AO53" s="187" t="s">
        <v>907</v>
      </c>
      <c r="AP53" s="183" t="s">
        <v>839</v>
      </c>
      <c r="AQ53" s="190">
        <v>42735</v>
      </c>
      <c r="AR53" s="186" t="s">
        <v>775</v>
      </c>
    </row>
    <row r="54" spans="2:44" ht="72" hidden="1">
      <c r="B54" s="291" t="s">
        <v>878</v>
      </c>
      <c r="C54" s="249">
        <v>39</v>
      </c>
      <c r="D54" s="171" t="s">
        <v>47</v>
      </c>
      <c r="E54" s="171" t="s">
        <v>48</v>
      </c>
      <c r="F54" s="250" t="s">
        <v>49</v>
      </c>
      <c r="G54" s="185" t="s">
        <v>840</v>
      </c>
      <c r="H54" s="173" t="s">
        <v>777</v>
      </c>
      <c r="I54" s="173" t="s">
        <v>764</v>
      </c>
      <c r="J54" s="255" t="s">
        <v>124</v>
      </c>
      <c r="K54" s="246" t="str">
        <f t="shared" si="88"/>
        <v>impacto</v>
      </c>
      <c r="L54" s="174" t="s">
        <v>52</v>
      </c>
      <c r="M54" s="176" t="str">
        <f t="shared" si="89"/>
        <v>5</v>
      </c>
      <c r="N54" s="175" t="s">
        <v>82</v>
      </c>
      <c r="O54" s="176" t="str">
        <f t="shared" si="90"/>
        <v>5</v>
      </c>
      <c r="P54" s="177">
        <f t="shared" si="91"/>
        <v>25</v>
      </c>
      <c r="Q54" s="178" t="str">
        <f t="shared" si="92"/>
        <v>RIESGO EXTREMO</v>
      </c>
      <c r="R54" s="436" t="s">
        <v>778</v>
      </c>
      <c r="S54" s="437"/>
      <c r="T54" s="175" t="s">
        <v>55</v>
      </c>
      <c r="U54" s="179">
        <f t="shared" si="93"/>
        <v>15</v>
      </c>
      <c r="V54" s="175" t="s">
        <v>55</v>
      </c>
      <c r="W54" s="179">
        <f t="shared" si="94"/>
        <v>5</v>
      </c>
      <c r="X54" s="175" t="s">
        <v>55</v>
      </c>
      <c r="Y54" s="180">
        <f t="shared" si="105"/>
        <v>25</v>
      </c>
      <c r="Z54" s="175" t="s">
        <v>55</v>
      </c>
      <c r="AA54" s="179">
        <f t="shared" si="95"/>
        <v>15</v>
      </c>
      <c r="AB54" s="175" t="s">
        <v>55</v>
      </c>
      <c r="AC54" s="180">
        <f t="shared" si="96"/>
        <v>10</v>
      </c>
      <c r="AD54" s="175" t="s">
        <v>55</v>
      </c>
      <c r="AE54" s="179">
        <f t="shared" si="97"/>
        <v>30</v>
      </c>
      <c r="AF54" s="283">
        <f t="shared" si="98"/>
        <v>100</v>
      </c>
      <c r="AG54" s="224" t="str">
        <f t="shared" si="99"/>
        <v>2</v>
      </c>
      <c r="AH54" s="175" t="s">
        <v>52</v>
      </c>
      <c r="AI54" s="176" t="str">
        <f t="shared" si="100"/>
        <v>5</v>
      </c>
      <c r="AJ54" s="175" t="s">
        <v>83</v>
      </c>
      <c r="AK54" s="176" t="str">
        <f t="shared" si="101"/>
        <v>3</v>
      </c>
      <c r="AL54" s="177">
        <f t="shared" si="102"/>
        <v>15</v>
      </c>
      <c r="AM54" s="177" t="str">
        <f t="shared" si="103"/>
        <v>RIESGO EXTREMO</v>
      </c>
      <c r="AN54" s="178" t="str">
        <f t="shared" si="104"/>
        <v>COMPARTIR O TRANSFERIR EL RIESGO</v>
      </c>
      <c r="AO54" s="187" t="s">
        <v>779</v>
      </c>
      <c r="AP54" s="183" t="s">
        <v>839</v>
      </c>
      <c r="AQ54" s="190">
        <v>42735</v>
      </c>
      <c r="AR54" s="186" t="s">
        <v>780</v>
      </c>
    </row>
    <row r="55" spans="2:44" ht="72.75" thickBot="1">
      <c r="B55" s="292" t="s">
        <v>878</v>
      </c>
      <c r="C55" s="251">
        <v>40</v>
      </c>
      <c r="D55" s="207" t="s">
        <v>47</v>
      </c>
      <c r="E55" s="207" t="s">
        <v>48</v>
      </c>
      <c r="F55" s="252" t="s">
        <v>49</v>
      </c>
      <c r="G55" s="208" t="s">
        <v>781</v>
      </c>
      <c r="H55" s="209" t="s">
        <v>782</v>
      </c>
      <c r="I55" s="209" t="s">
        <v>841</v>
      </c>
      <c r="J55" s="256" t="s">
        <v>81</v>
      </c>
      <c r="K55" s="245" t="str">
        <f t="shared" si="88"/>
        <v>impactoco</v>
      </c>
      <c r="L55" s="210" t="s">
        <v>74</v>
      </c>
      <c r="M55" s="212" t="str">
        <f t="shared" si="89"/>
        <v>1</v>
      </c>
      <c r="N55" s="211" t="s">
        <v>82</v>
      </c>
      <c r="O55" s="212" t="str">
        <f t="shared" si="90"/>
        <v>5</v>
      </c>
      <c r="P55" s="213">
        <f t="shared" si="91"/>
        <v>5</v>
      </c>
      <c r="Q55" s="214" t="str">
        <f t="shared" si="92"/>
        <v>RIESGO MODERADO</v>
      </c>
      <c r="R55" s="438"/>
      <c r="S55" s="439"/>
      <c r="T55" s="211" t="s">
        <v>56</v>
      </c>
      <c r="U55" s="215">
        <f t="shared" si="93"/>
        <v>0</v>
      </c>
      <c r="V55" s="211" t="s">
        <v>56</v>
      </c>
      <c r="W55" s="215">
        <f t="shared" si="94"/>
        <v>0</v>
      </c>
      <c r="X55" s="211" t="s">
        <v>56</v>
      </c>
      <c r="Y55" s="216">
        <f t="shared" si="105"/>
        <v>0</v>
      </c>
      <c r="Z55" s="211" t="s">
        <v>56</v>
      </c>
      <c r="AA55" s="215">
        <f t="shared" si="95"/>
        <v>0</v>
      </c>
      <c r="AB55" s="211" t="s">
        <v>56</v>
      </c>
      <c r="AC55" s="216">
        <f t="shared" si="96"/>
        <v>0</v>
      </c>
      <c r="AD55" s="211" t="s">
        <v>56</v>
      </c>
      <c r="AE55" s="215">
        <f t="shared" si="97"/>
        <v>0</v>
      </c>
      <c r="AF55" s="286">
        <f t="shared" si="98"/>
        <v>0</v>
      </c>
      <c r="AG55" s="225" t="str">
        <f t="shared" si="99"/>
        <v>0</v>
      </c>
      <c r="AH55" s="211" t="s">
        <v>74</v>
      </c>
      <c r="AI55" s="212" t="str">
        <f t="shared" si="100"/>
        <v>1</v>
      </c>
      <c r="AJ55" s="211" t="s">
        <v>82</v>
      </c>
      <c r="AK55" s="212" t="str">
        <f t="shared" si="101"/>
        <v>5</v>
      </c>
      <c r="AL55" s="213">
        <f t="shared" si="102"/>
        <v>5</v>
      </c>
      <c r="AM55" s="213" t="str">
        <f t="shared" si="103"/>
        <v>RIESGO MODERADO</v>
      </c>
      <c r="AN55" s="214" t="str">
        <f t="shared" si="104"/>
        <v>REDUCIR EL RIESGO</v>
      </c>
      <c r="AO55" s="218" t="s">
        <v>784</v>
      </c>
      <c r="AP55" s="219" t="s">
        <v>785</v>
      </c>
      <c r="AQ55" s="220">
        <v>42735</v>
      </c>
      <c r="AR55" s="229"/>
    </row>
    <row r="56" spans="2:44" ht="144" hidden="1">
      <c r="B56" s="290" t="s">
        <v>660</v>
      </c>
      <c r="C56" s="247">
        <v>44</v>
      </c>
      <c r="D56" s="157" t="s">
        <v>47</v>
      </c>
      <c r="E56" s="157" t="s">
        <v>48</v>
      </c>
      <c r="F56" s="248" t="s">
        <v>85</v>
      </c>
      <c r="G56" s="158" t="s">
        <v>564</v>
      </c>
      <c r="H56" s="159" t="s">
        <v>565</v>
      </c>
      <c r="I56" s="159" t="s">
        <v>566</v>
      </c>
      <c r="J56" s="254" t="s">
        <v>51</v>
      </c>
      <c r="K56" s="243" t="str">
        <f>IF(J56="corrupción","impactoco","impacto")</f>
        <v>impacto</v>
      </c>
      <c r="L56" s="160" t="s">
        <v>65</v>
      </c>
      <c r="M56" s="162" t="str">
        <f t="shared" si="89"/>
        <v>4</v>
      </c>
      <c r="N56" s="161" t="s">
        <v>83</v>
      </c>
      <c r="O56" s="162" t="str">
        <f>IF(N56="INSIGNIFICANTE","1",IF(N56="MENOR","2",IF(N56="MODERADO","3",IF(N56="MAYOR","4",IF(N56="CATASTRÓFICO","5","")))))</f>
        <v>3</v>
      </c>
      <c r="P56" s="163">
        <f>IF(M56="","",M56*O56)</f>
        <v>12</v>
      </c>
      <c r="Q56" s="164" t="str">
        <f>IF(P56="","",IF(P56&gt;=15,"RIESGO EXTREMO",IF(P56&gt;=7,"RIESGO ALTO",IF(P56&gt;=4,"RIESGO MODERADO",IF(P56&gt;=1,"RIESGO BAJO","")))))</f>
        <v>RIESGO ALTO</v>
      </c>
      <c r="R56" s="434" t="s">
        <v>567</v>
      </c>
      <c r="S56" s="435"/>
      <c r="T56" s="161" t="s">
        <v>55</v>
      </c>
      <c r="U56" s="165">
        <f>IF(T56="SI",15,0)</f>
        <v>15</v>
      </c>
      <c r="V56" s="161" t="s">
        <v>55</v>
      </c>
      <c r="W56" s="165">
        <f>IF(V56="SI",5,0)</f>
        <v>5</v>
      </c>
      <c r="X56" s="161" t="s">
        <v>55</v>
      </c>
      <c r="Y56" s="166">
        <f>IF(X56="SI",25,0)</f>
        <v>25</v>
      </c>
      <c r="Z56" s="161" t="s">
        <v>55</v>
      </c>
      <c r="AA56" s="165">
        <f>IF(Z56="SI",15,0)</f>
        <v>15</v>
      </c>
      <c r="AB56" s="161" t="s">
        <v>55</v>
      </c>
      <c r="AC56" s="166">
        <f>IF(AB56="SI",10,0)</f>
        <v>10</v>
      </c>
      <c r="AD56" s="161" t="s">
        <v>55</v>
      </c>
      <c r="AE56" s="165">
        <f>IF(AD56="SI",30,0)</f>
        <v>30</v>
      </c>
      <c r="AF56" s="167">
        <f>U56+W56+Y56+AA56+AC56+AE56</f>
        <v>100</v>
      </c>
      <c r="AG56" s="163" t="str">
        <f>IF(AF56="","",IF(AF56="","",IF(AF56&gt;76,"2",IF(AF56&gt;=51,"1",IF(AF56&gt;=0,"0","")))))</f>
        <v>2</v>
      </c>
      <c r="AH56" s="161" t="s">
        <v>73</v>
      </c>
      <c r="AI56" s="162" t="str">
        <f t="shared" si="100"/>
        <v>2</v>
      </c>
      <c r="AJ56" s="161" t="s">
        <v>83</v>
      </c>
      <c r="AK56" s="162" t="str">
        <f>IF(AJ56="INSIGNIFICANTE","1",IF(AJ56="MENOR","2",IF(AJ56="MODERADO","3",IF(AJ56="MAYOR","4",IF(AJ56="CATASTRÓFICO","5","")))))</f>
        <v>3</v>
      </c>
      <c r="AL56" s="163">
        <f t="shared" si="102"/>
        <v>6</v>
      </c>
      <c r="AM56" s="163" t="str">
        <f>IF(AL56="","",IF(AL56&gt;=15,"RIESGO EXTREMO",IF(AL56&gt;=7,"RIESGO ALTO",IF(AL56&gt;=4,"RIESGO MODERADO",IF(AL56&gt;=1,"RIESGO BAJO","")))))</f>
        <v>RIESGO MODERADO</v>
      </c>
      <c r="AN56" s="164" t="str">
        <f>IF(AM56="","",IF(AM56="RIESGO EXTREMO","COMPARTIR O TRANSFERIR EL RIESGO",IF(AM56="RIESGO ALTO","EVITAR EL RIESGO",IF(AM56="RIESGO MODERADO","REDUCIR EL RIESGO",IF(AM56="RIESGO BAJO","ASUMIR","")))))</f>
        <v>REDUCIR EL RIESGO</v>
      </c>
      <c r="AO56" s="258" t="s">
        <v>568</v>
      </c>
      <c r="AP56" s="169" t="s">
        <v>569</v>
      </c>
      <c r="AQ56" s="169" t="s">
        <v>570</v>
      </c>
      <c r="AR56" s="170" t="s">
        <v>571</v>
      </c>
    </row>
    <row r="57" spans="2:44" ht="144" hidden="1">
      <c r="B57" s="291" t="s">
        <v>660</v>
      </c>
      <c r="C57" s="249">
        <v>45</v>
      </c>
      <c r="D57" s="171" t="s">
        <v>47</v>
      </c>
      <c r="E57" s="171" t="s">
        <v>114</v>
      </c>
      <c r="F57" s="250" t="s">
        <v>572</v>
      </c>
      <c r="G57" s="172" t="s">
        <v>573</v>
      </c>
      <c r="H57" s="173" t="s">
        <v>574</v>
      </c>
      <c r="I57" s="173" t="s">
        <v>575</v>
      </c>
      <c r="J57" s="255" t="s">
        <v>116</v>
      </c>
      <c r="K57" s="244" t="str">
        <f t="shared" ref="K57:K59" si="106">IF(J57="corrupción","impactoco","impacto")</f>
        <v>impacto</v>
      </c>
      <c r="L57" s="174" t="s">
        <v>65</v>
      </c>
      <c r="M57" s="176" t="str">
        <f t="shared" si="89"/>
        <v>4</v>
      </c>
      <c r="N57" s="175" t="s">
        <v>53</v>
      </c>
      <c r="O57" s="176" t="str">
        <f t="shared" ref="O57:O59" si="107">IF(N57="INSIGNIFICANTE","1",IF(N57="MENOR","2",IF(N57="MODERADO","3",IF(N57="MAYOR","4",IF(N57="CATASTRÓFICO","5","")))))</f>
        <v>4</v>
      </c>
      <c r="P57" s="177">
        <f t="shared" ref="P57:P59" si="108">IF(M57="","",M57*O57)</f>
        <v>16</v>
      </c>
      <c r="Q57" s="178" t="str">
        <f t="shared" ref="Q57:Q59" si="109">IF(P57="","",IF(P57&gt;=15,"RIESGO EXTREMO",IF(P57&gt;=7,"RIESGO ALTO",IF(P57&gt;=4,"RIESGO MODERADO",IF(P57&gt;=1,"RIESGO BAJO","")))))</f>
        <v>RIESGO EXTREMO</v>
      </c>
      <c r="R57" s="436" t="s">
        <v>576</v>
      </c>
      <c r="S57" s="437"/>
      <c r="T57" s="175" t="s">
        <v>55</v>
      </c>
      <c r="U57" s="179">
        <f t="shared" ref="U57:U59" si="110">IF(T57="SI",15,0)</f>
        <v>15</v>
      </c>
      <c r="V57" s="175" t="s">
        <v>55</v>
      </c>
      <c r="W57" s="179">
        <f t="shared" ref="W57:W59" si="111">IF(V57="SI",5,0)</f>
        <v>5</v>
      </c>
      <c r="X57" s="175" t="s">
        <v>55</v>
      </c>
      <c r="Y57" s="180">
        <f t="shared" ref="Y57:Y59" si="112">IF(X57="SI",25,0)</f>
        <v>25</v>
      </c>
      <c r="Z57" s="175" t="s">
        <v>55</v>
      </c>
      <c r="AA57" s="179">
        <f t="shared" ref="AA57:AA59" si="113">IF(Z57="SI",15,0)</f>
        <v>15</v>
      </c>
      <c r="AB57" s="175" t="s">
        <v>55</v>
      </c>
      <c r="AC57" s="180">
        <f t="shared" ref="AC57:AC59" si="114">IF(AB57="SI",10,0)</f>
        <v>10</v>
      </c>
      <c r="AD57" s="175" t="s">
        <v>55</v>
      </c>
      <c r="AE57" s="179">
        <f t="shared" ref="AE57:AE59" si="115">IF(AD57="SI",30,0)</f>
        <v>30</v>
      </c>
      <c r="AF57" s="181">
        <f t="shared" ref="AF57:AF59" si="116">U57+W57+Y57+AA57+AC57+AE57</f>
        <v>100</v>
      </c>
      <c r="AG57" s="224" t="str">
        <f t="shared" ref="AG57:AG59" si="117">IF(AF57="","",IF(AF57="","",IF(AF57&gt;76,"2",IF(AF57&gt;=51,"1",IF(AF57&gt;=0,"0","")))))</f>
        <v>2</v>
      </c>
      <c r="AH57" s="175" t="s">
        <v>73</v>
      </c>
      <c r="AI57" s="176" t="str">
        <f t="shared" si="100"/>
        <v>2</v>
      </c>
      <c r="AJ57" s="175" t="s">
        <v>53</v>
      </c>
      <c r="AK57" s="176" t="str">
        <f t="shared" ref="AK57:AK59" si="118">IF(AJ57="INSIGNIFICANTE","1",IF(AJ57="MENOR","2",IF(AJ57="MODERADO","3",IF(AJ57="MAYOR","4",IF(AJ57="CATASTRÓFICO","5","")))))</f>
        <v>4</v>
      </c>
      <c r="AL57" s="177">
        <f t="shared" si="102"/>
        <v>8</v>
      </c>
      <c r="AM57" s="177" t="str">
        <f t="shared" ref="AM57:AM59" si="119">IF(AL57="","",IF(AL57&gt;=15,"RIESGO EXTREMO",IF(AL57&gt;=7,"RIESGO ALTO",IF(AL57&gt;=4,"RIESGO MODERADO",IF(AL57&gt;=1,"RIESGO BAJO","")))))</f>
        <v>RIESGO ALTO</v>
      </c>
      <c r="AN57" s="178" t="str">
        <f t="shared" ref="AN57:AN59" si="120">IF(AM57="","",IF(AM57="RIESGO EXTREMO","COMPARTIR O TRANSFERIR EL RIESGO",IF(AM57="RIESGO ALTO","EVITAR EL RIESGO",IF(AM57="RIESGO MODERADO","REDUCIR EL RIESGO",IF(AM57="RIESGO BAJO","ASUMIR","")))))</f>
        <v>EVITAR EL RIESGO</v>
      </c>
      <c r="AO57" s="187" t="s">
        <v>577</v>
      </c>
      <c r="AP57" s="183" t="s">
        <v>569</v>
      </c>
      <c r="AQ57" s="183" t="s">
        <v>570</v>
      </c>
      <c r="AR57" s="186" t="s">
        <v>578</v>
      </c>
    </row>
    <row r="58" spans="2:44" ht="108" hidden="1">
      <c r="B58" s="291" t="s">
        <v>660</v>
      </c>
      <c r="C58" s="249">
        <v>46</v>
      </c>
      <c r="D58" s="171" t="s">
        <v>47</v>
      </c>
      <c r="E58" s="171" t="s">
        <v>118</v>
      </c>
      <c r="F58" s="250" t="s">
        <v>167</v>
      </c>
      <c r="G58" s="185" t="s">
        <v>579</v>
      </c>
      <c r="H58" s="173" t="s">
        <v>580</v>
      </c>
      <c r="I58" s="173" t="s">
        <v>581</v>
      </c>
      <c r="J58" s="255" t="s">
        <v>51</v>
      </c>
      <c r="K58" s="244" t="str">
        <f t="shared" si="106"/>
        <v>impacto</v>
      </c>
      <c r="L58" s="174" t="s">
        <v>65</v>
      </c>
      <c r="M58" s="176" t="str">
        <f t="shared" si="89"/>
        <v>4</v>
      </c>
      <c r="N58" s="175" t="s">
        <v>53</v>
      </c>
      <c r="O58" s="176" t="str">
        <f t="shared" si="107"/>
        <v>4</v>
      </c>
      <c r="P58" s="177">
        <f t="shared" si="108"/>
        <v>16</v>
      </c>
      <c r="Q58" s="178" t="str">
        <f t="shared" si="109"/>
        <v>RIESGO EXTREMO</v>
      </c>
      <c r="R58" s="436" t="s">
        <v>189</v>
      </c>
      <c r="S58" s="437"/>
      <c r="T58" s="175"/>
      <c r="U58" s="179">
        <f t="shared" si="110"/>
        <v>0</v>
      </c>
      <c r="V58" s="175"/>
      <c r="W58" s="179">
        <f t="shared" si="111"/>
        <v>0</v>
      </c>
      <c r="X58" s="175"/>
      <c r="Y58" s="180">
        <f t="shared" si="112"/>
        <v>0</v>
      </c>
      <c r="Z58" s="175"/>
      <c r="AA58" s="179">
        <f t="shared" si="113"/>
        <v>0</v>
      </c>
      <c r="AB58" s="175"/>
      <c r="AC58" s="180">
        <f t="shared" si="114"/>
        <v>0</v>
      </c>
      <c r="AD58" s="175"/>
      <c r="AE58" s="179">
        <f t="shared" si="115"/>
        <v>0</v>
      </c>
      <c r="AF58" s="181">
        <f t="shared" si="116"/>
        <v>0</v>
      </c>
      <c r="AG58" s="224" t="str">
        <f t="shared" si="117"/>
        <v>0</v>
      </c>
      <c r="AH58" s="175" t="s">
        <v>65</v>
      </c>
      <c r="AI58" s="176" t="str">
        <f t="shared" si="100"/>
        <v>4</v>
      </c>
      <c r="AJ58" s="175" t="s">
        <v>53</v>
      </c>
      <c r="AK58" s="176" t="str">
        <f t="shared" si="118"/>
        <v>4</v>
      </c>
      <c r="AL58" s="177">
        <f t="shared" si="102"/>
        <v>16</v>
      </c>
      <c r="AM58" s="177" t="str">
        <f t="shared" si="119"/>
        <v>RIESGO EXTREMO</v>
      </c>
      <c r="AN58" s="178" t="str">
        <f t="shared" si="120"/>
        <v>COMPARTIR O TRANSFERIR EL RIESGO</v>
      </c>
      <c r="AO58" s="187" t="s">
        <v>582</v>
      </c>
      <c r="AP58" s="183" t="s">
        <v>569</v>
      </c>
      <c r="AQ58" s="183" t="s">
        <v>570</v>
      </c>
      <c r="AR58" s="186" t="s">
        <v>583</v>
      </c>
    </row>
    <row r="59" spans="2:44" ht="108.75" hidden="1" thickBot="1">
      <c r="B59" s="292" t="s">
        <v>660</v>
      </c>
      <c r="C59" s="251">
        <v>47</v>
      </c>
      <c r="D59" s="207" t="s">
        <v>47</v>
      </c>
      <c r="E59" s="207" t="s">
        <v>60</v>
      </c>
      <c r="F59" s="252" t="s">
        <v>61</v>
      </c>
      <c r="G59" s="208" t="s">
        <v>584</v>
      </c>
      <c r="H59" s="209" t="s">
        <v>585</v>
      </c>
      <c r="I59" s="209" t="s">
        <v>586</v>
      </c>
      <c r="J59" s="256" t="s">
        <v>64</v>
      </c>
      <c r="K59" s="245" t="str">
        <f t="shared" si="106"/>
        <v>impacto</v>
      </c>
      <c r="L59" s="210" t="s">
        <v>65</v>
      </c>
      <c r="M59" s="212" t="str">
        <f t="shared" si="89"/>
        <v>4</v>
      </c>
      <c r="N59" s="211" t="s">
        <v>53</v>
      </c>
      <c r="O59" s="212" t="str">
        <f t="shared" si="107"/>
        <v>4</v>
      </c>
      <c r="P59" s="213">
        <f t="shared" si="108"/>
        <v>16</v>
      </c>
      <c r="Q59" s="214" t="str">
        <f t="shared" si="109"/>
        <v>RIESGO EXTREMO</v>
      </c>
      <c r="R59" s="438" t="s">
        <v>189</v>
      </c>
      <c r="S59" s="439"/>
      <c r="T59" s="211"/>
      <c r="U59" s="215">
        <f t="shared" si="110"/>
        <v>0</v>
      </c>
      <c r="V59" s="211"/>
      <c r="W59" s="215">
        <f t="shared" si="111"/>
        <v>0</v>
      </c>
      <c r="X59" s="211"/>
      <c r="Y59" s="216">
        <f t="shared" si="112"/>
        <v>0</v>
      </c>
      <c r="Z59" s="211"/>
      <c r="AA59" s="215">
        <f t="shared" si="113"/>
        <v>0</v>
      </c>
      <c r="AB59" s="211"/>
      <c r="AC59" s="216">
        <f t="shared" si="114"/>
        <v>0</v>
      </c>
      <c r="AD59" s="211"/>
      <c r="AE59" s="215">
        <f t="shared" si="115"/>
        <v>0</v>
      </c>
      <c r="AF59" s="217">
        <f t="shared" si="116"/>
        <v>0</v>
      </c>
      <c r="AG59" s="225" t="str">
        <f t="shared" si="117"/>
        <v>0</v>
      </c>
      <c r="AH59" s="211" t="s">
        <v>65</v>
      </c>
      <c r="AI59" s="212" t="str">
        <f t="shared" si="100"/>
        <v>4</v>
      </c>
      <c r="AJ59" s="211" t="s">
        <v>53</v>
      </c>
      <c r="AK59" s="212" t="str">
        <f t="shared" si="118"/>
        <v>4</v>
      </c>
      <c r="AL59" s="213">
        <f t="shared" si="102"/>
        <v>16</v>
      </c>
      <c r="AM59" s="213" t="str">
        <f t="shared" si="119"/>
        <v>RIESGO EXTREMO</v>
      </c>
      <c r="AN59" s="214" t="str">
        <f t="shared" si="120"/>
        <v>COMPARTIR O TRANSFERIR EL RIESGO</v>
      </c>
      <c r="AO59" s="218" t="s">
        <v>587</v>
      </c>
      <c r="AP59" s="219" t="s">
        <v>569</v>
      </c>
      <c r="AQ59" s="219" t="s">
        <v>570</v>
      </c>
      <c r="AR59" s="229" t="s">
        <v>588</v>
      </c>
    </row>
    <row r="60" spans="2:44" ht="108" hidden="1">
      <c r="B60" s="290" t="s">
        <v>758</v>
      </c>
      <c r="C60" s="247">
        <v>48</v>
      </c>
      <c r="D60" s="157" t="s">
        <v>47</v>
      </c>
      <c r="E60" s="157" t="s">
        <v>60</v>
      </c>
      <c r="F60" s="248" t="s">
        <v>526</v>
      </c>
      <c r="G60" s="158" t="s">
        <v>527</v>
      </c>
      <c r="H60" s="159" t="s">
        <v>528</v>
      </c>
      <c r="I60" s="159" t="s">
        <v>842</v>
      </c>
      <c r="J60" s="254" t="s">
        <v>51</v>
      </c>
      <c r="K60" s="243" t="str">
        <f>IF(J60="corrupción","impactoco","impacto")</f>
        <v>impacto</v>
      </c>
      <c r="L60" s="160" t="s">
        <v>65</v>
      </c>
      <c r="M60" s="162" t="str">
        <f t="shared" si="89"/>
        <v>4</v>
      </c>
      <c r="N60" s="161" t="s">
        <v>135</v>
      </c>
      <c r="O60" s="162" t="str">
        <f>IF(N60="INSIGNIFICANTE","1",IF(N60="MENOR","2",IF(N60="MODERADO","3",IF(N60="MAYOR","4",IF(N60="CATASTRÓFICO","5","")))))</f>
        <v>1</v>
      </c>
      <c r="P60" s="163">
        <f>IF(M60="","",M60*O60)</f>
        <v>4</v>
      </c>
      <c r="Q60" s="164" t="str">
        <f>IF(P60="","",IF(P60&gt;=15,"RIESGO EXTREMO",IF(P60&gt;=7,"RIESGO ALTO",IF(P60&gt;=4,"RIESGO MODERADO",IF(P60&gt;=1,"RIESGO BAJO","")))))</f>
        <v>RIESGO MODERADO</v>
      </c>
      <c r="R60" s="434" t="s">
        <v>843</v>
      </c>
      <c r="S60" s="435"/>
      <c r="T60" s="161" t="s">
        <v>55</v>
      </c>
      <c r="U60" s="165">
        <f>IF(T60="SI",15,0)</f>
        <v>15</v>
      </c>
      <c r="V60" s="161" t="s">
        <v>55</v>
      </c>
      <c r="W60" s="165">
        <f>IF(V60="SI",5,0)</f>
        <v>5</v>
      </c>
      <c r="X60" s="161" t="s">
        <v>55</v>
      </c>
      <c r="Y60" s="166">
        <f>IF(X60="SI",25,0)</f>
        <v>25</v>
      </c>
      <c r="Z60" s="161" t="s">
        <v>56</v>
      </c>
      <c r="AA60" s="165">
        <f>IF(Z60="SI",15,0)</f>
        <v>0</v>
      </c>
      <c r="AB60" s="161" t="s">
        <v>56</v>
      </c>
      <c r="AC60" s="166">
        <f>IF(AB60="SI",10,0)</f>
        <v>0</v>
      </c>
      <c r="AD60" s="161" t="s">
        <v>55</v>
      </c>
      <c r="AE60" s="165">
        <f>IF(AD60="SI",30,0)</f>
        <v>30</v>
      </c>
      <c r="AF60" s="167">
        <f>U60+W60+Y60+AA60+AC60+AE60</f>
        <v>75</v>
      </c>
      <c r="AG60" s="163" t="str">
        <f>IF(AF60="","",IF(AF60="","",IF(AF60&gt;76,"2",IF(AF60&gt;=51,"1",IF(AF60&gt;=0,"0","")))))</f>
        <v>1</v>
      </c>
      <c r="AH60" s="161" t="s">
        <v>131</v>
      </c>
      <c r="AI60" s="162" t="str">
        <f t="shared" si="100"/>
        <v>3</v>
      </c>
      <c r="AJ60" s="161" t="s">
        <v>135</v>
      </c>
      <c r="AK60" s="162" t="str">
        <f>IF(AJ60="INSIGNIFICANTE","1",IF(AJ60="MENOR","2",IF(AJ60="MODERADO","3",IF(AJ60="MAYOR","4",IF(AJ60="CATASTRÓFICO","5","")))))</f>
        <v>1</v>
      </c>
      <c r="AL60" s="163">
        <f t="shared" si="102"/>
        <v>3</v>
      </c>
      <c r="AM60" s="163" t="str">
        <f>IF(AL60="","",IF(AL60&gt;=15,"RIESGO EXTREMO",IF(AL60&gt;=7,"RIESGO ALTO",IF(AL60&gt;=4,"RIESGO MODERADO",IF(AL60&gt;=1,"RIESGO BAJO","")))))</f>
        <v>RIESGO BAJO</v>
      </c>
      <c r="AN60" s="164" t="str">
        <f>IF(AM60="","",IF(AM60="RIESGO EXTREMO","COMPARTIR O TRANSFERIR EL RIESGO",IF(AM60="RIESGO ALTO","EVITAR EL RIESGO",IF(AM60="RIESGO MODERADO","REDUCIR EL RIESGO",IF(AM60="RIESGO BAJO","ASUMIR","")))))</f>
        <v>ASUMIR</v>
      </c>
      <c r="AO60" s="258" t="s">
        <v>531</v>
      </c>
      <c r="AP60" s="169" t="s">
        <v>532</v>
      </c>
      <c r="AQ60" s="228">
        <v>42735</v>
      </c>
      <c r="AR60" s="170" t="s">
        <v>533</v>
      </c>
    </row>
    <row r="61" spans="2:44" ht="54" hidden="1">
      <c r="B61" s="291" t="s">
        <v>758</v>
      </c>
      <c r="C61" s="249">
        <v>49</v>
      </c>
      <c r="D61" s="171" t="s">
        <v>47</v>
      </c>
      <c r="E61" s="171" t="s">
        <v>60</v>
      </c>
      <c r="F61" s="250" t="s">
        <v>526</v>
      </c>
      <c r="G61" s="172" t="s">
        <v>534</v>
      </c>
      <c r="H61" s="173" t="s">
        <v>535</v>
      </c>
      <c r="I61" s="173" t="s">
        <v>844</v>
      </c>
      <c r="J61" s="255" t="s">
        <v>51</v>
      </c>
      <c r="K61" s="244" t="str">
        <f t="shared" ref="K61:K65" si="121">IF(J61="corrupción","impactoco","impacto")</f>
        <v>impacto</v>
      </c>
      <c r="L61" s="174" t="s">
        <v>65</v>
      </c>
      <c r="M61" s="176" t="str">
        <f t="shared" si="89"/>
        <v>4</v>
      </c>
      <c r="N61" s="175" t="s">
        <v>137</v>
      </c>
      <c r="O61" s="176" t="str">
        <f t="shared" ref="O61:O65" si="122">IF(N61="INSIGNIFICANTE","1",IF(N61="MENOR","2",IF(N61="MODERADO","3",IF(N61="MAYOR","4",IF(N61="CATASTRÓFICO","5","")))))</f>
        <v>2</v>
      </c>
      <c r="P61" s="177">
        <f t="shared" ref="P61:P65" si="123">IF(M61="","",M61*O61)</f>
        <v>8</v>
      </c>
      <c r="Q61" s="178" t="str">
        <f t="shared" ref="Q61:Q65" si="124">IF(P61="","",IF(P61&gt;=15,"RIESGO EXTREMO",IF(P61&gt;=7,"RIESGO ALTO",IF(P61&gt;=4,"RIESGO MODERADO",IF(P61&gt;=1,"RIESGO BAJO","")))))</f>
        <v>RIESGO ALTO</v>
      </c>
      <c r="R61" s="436" t="s">
        <v>537</v>
      </c>
      <c r="S61" s="437"/>
      <c r="T61" s="175" t="s">
        <v>55</v>
      </c>
      <c r="U61" s="179">
        <f t="shared" ref="U61:U65" si="125">IF(T61="SI",15,0)</f>
        <v>15</v>
      </c>
      <c r="V61" s="175" t="s">
        <v>55</v>
      </c>
      <c r="W61" s="179">
        <f t="shared" ref="W61:W65" si="126">IF(V61="SI",5,0)</f>
        <v>5</v>
      </c>
      <c r="X61" s="175" t="s">
        <v>55</v>
      </c>
      <c r="Y61" s="180">
        <f t="shared" ref="Y61:Y65" si="127">IF(X61="SI",25,0)</f>
        <v>25</v>
      </c>
      <c r="Z61" s="175" t="s">
        <v>56</v>
      </c>
      <c r="AA61" s="179">
        <f t="shared" ref="AA61:AA65" si="128">IF(Z61="SI",15,0)</f>
        <v>0</v>
      </c>
      <c r="AB61" s="175" t="s">
        <v>56</v>
      </c>
      <c r="AC61" s="180">
        <f t="shared" ref="AC61:AC65" si="129">IF(AB61="SI",10,0)</f>
        <v>0</v>
      </c>
      <c r="AD61" s="175" t="s">
        <v>56</v>
      </c>
      <c r="AE61" s="179">
        <f t="shared" ref="AE61:AE65" si="130">IF(AD61="SI",30,0)</f>
        <v>0</v>
      </c>
      <c r="AF61" s="181">
        <f t="shared" ref="AF61:AF65" si="131">U61+W61+Y61+AA61+AC61+AE61</f>
        <v>45</v>
      </c>
      <c r="AG61" s="224" t="str">
        <f t="shared" ref="AG61:AG65" si="132">IF(AF61="","",IF(AF61="","",IF(AF61&gt;76,"2",IF(AF61&gt;=51,"1",IF(AF61&gt;=0,"0","")))))</f>
        <v>0</v>
      </c>
      <c r="AH61" s="175" t="s">
        <v>65</v>
      </c>
      <c r="AI61" s="176" t="str">
        <f t="shared" si="100"/>
        <v>4</v>
      </c>
      <c r="AJ61" s="175" t="s">
        <v>137</v>
      </c>
      <c r="AK61" s="176" t="str">
        <f t="shared" ref="AK61:AK65" si="133">IF(AJ61="INSIGNIFICANTE","1",IF(AJ61="MENOR","2",IF(AJ61="MODERADO","3",IF(AJ61="MAYOR","4",IF(AJ61="CATASTRÓFICO","5","")))))</f>
        <v>2</v>
      </c>
      <c r="AL61" s="177">
        <f t="shared" si="102"/>
        <v>8</v>
      </c>
      <c r="AM61" s="177" t="str">
        <f t="shared" ref="AM61:AM65" si="134">IF(AL61="","",IF(AL61&gt;=15,"RIESGO EXTREMO",IF(AL61&gt;=7,"RIESGO ALTO",IF(AL61&gt;=4,"RIESGO MODERADO",IF(AL61&gt;=1,"RIESGO BAJO","")))))</f>
        <v>RIESGO ALTO</v>
      </c>
      <c r="AN61" s="178" t="str">
        <f t="shared" ref="AN61:AN65" si="135">IF(AM61="","",IF(AM61="RIESGO EXTREMO","COMPARTIR O TRANSFERIR EL RIESGO",IF(AM61="RIESGO ALTO","EVITAR EL RIESGO",IF(AM61="RIESGO MODERADO","REDUCIR EL RIESGO",IF(AM61="RIESGO BAJO","ASUMIR","")))))</f>
        <v>EVITAR EL RIESGO</v>
      </c>
      <c r="AO61" s="187" t="s">
        <v>538</v>
      </c>
      <c r="AP61" s="183" t="s">
        <v>532</v>
      </c>
      <c r="AQ61" s="190" t="s">
        <v>539</v>
      </c>
      <c r="AR61" s="186" t="s">
        <v>533</v>
      </c>
    </row>
    <row r="62" spans="2:44" ht="72" hidden="1">
      <c r="B62" s="291" t="s">
        <v>758</v>
      </c>
      <c r="C62" s="249">
        <v>50</v>
      </c>
      <c r="D62" s="171" t="s">
        <v>47</v>
      </c>
      <c r="E62" s="171" t="s">
        <v>60</v>
      </c>
      <c r="F62" s="250" t="s">
        <v>540</v>
      </c>
      <c r="G62" s="185" t="s">
        <v>541</v>
      </c>
      <c r="H62" s="173" t="s">
        <v>845</v>
      </c>
      <c r="I62" s="173" t="s">
        <v>543</v>
      </c>
      <c r="J62" s="255" t="s">
        <v>87</v>
      </c>
      <c r="K62" s="244" t="str">
        <f t="shared" si="121"/>
        <v>impacto</v>
      </c>
      <c r="L62" s="174" t="s">
        <v>65</v>
      </c>
      <c r="M62" s="176" t="str">
        <f t="shared" si="89"/>
        <v>4</v>
      </c>
      <c r="N62" s="175" t="s">
        <v>53</v>
      </c>
      <c r="O62" s="176" t="str">
        <f t="shared" si="122"/>
        <v>4</v>
      </c>
      <c r="P62" s="177">
        <f t="shared" si="123"/>
        <v>16</v>
      </c>
      <c r="Q62" s="178" t="str">
        <f t="shared" si="124"/>
        <v>RIESGO EXTREMO</v>
      </c>
      <c r="R62" s="436" t="s">
        <v>377</v>
      </c>
      <c r="S62" s="437"/>
      <c r="T62" s="175" t="s">
        <v>56</v>
      </c>
      <c r="U62" s="179">
        <f t="shared" si="125"/>
        <v>0</v>
      </c>
      <c r="V62" s="175" t="s">
        <v>56</v>
      </c>
      <c r="W62" s="179">
        <f t="shared" si="126"/>
        <v>0</v>
      </c>
      <c r="X62" s="175" t="s">
        <v>56</v>
      </c>
      <c r="Y62" s="180">
        <f t="shared" si="127"/>
        <v>0</v>
      </c>
      <c r="Z62" s="175" t="s">
        <v>56</v>
      </c>
      <c r="AA62" s="179">
        <f t="shared" si="128"/>
        <v>0</v>
      </c>
      <c r="AB62" s="175" t="s">
        <v>56</v>
      </c>
      <c r="AC62" s="180">
        <f t="shared" si="129"/>
        <v>0</v>
      </c>
      <c r="AD62" s="175" t="s">
        <v>56</v>
      </c>
      <c r="AE62" s="179">
        <f t="shared" si="130"/>
        <v>0</v>
      </c>
      <c r="AF62" s="181">
        <f t="shared" si="131"/>
        <v>0</v>
      </c>
      <c r="AG62" s="224" t="str">
        <f t="shared" si="132"/>
        <v>0</v>
      </c>
      <c r="AH62" s="175" t="s">
        <v>65</v>
      </c>
      <c r="AI62" s="176" t="str">
        <f t="shared" si="100"/>
        <v>4</v>
      </c>
      <c r="AJ62" s="175" t="s">
        <v>53</v>
      </c>
      <c r="AK62" s="176" t="str">
        <f t="shared" si="133"/>
        <v>4</v>
      </c>
      <c r="AL62" s="177">
        <f t="shared" si="102"/>
        <v>16</v>
      </c>
      <c r="AM62" s="177" t="str">
        <f t="shared" si="134"/>
        <v>RIESGO EXTREMO</v>
      </c>
      <c r="AN62" s="178" t="str">
        <f t="shared" si="135"/>
        <v>COMPARTIR O TRANSFERIR EL RIESGO</v>
      </c>
      <c r="AO62" s="187" t="s">
        <v>544</v>
      </c>
      <c r="AP62" s="183" t="s">
        <v>532</v>
      </c>
      <c r="AQ62" s="190">
        <v>42705</v>
      </c>
      <c r="AR62" s="186" t="s">
        <v>545</v>
      </c>
    </row>
    <row r="63" spans="2:44" ht="72" hidden="1">
      <c r="B63" s="291" t="s">
        <v>758</v>
      </c>
      <c r="C63" s="249">
        <v>51</v>
      </c>
      <c r="D63" s="171" t="s">
        <v>47</v>
      </c>
      <c r="E63" s="171" t="s">
        <v>60</v>
      </c>
      <c r="F63" s="250" t="s">
        <v>61</v>
      </c>
      <c r="G63" s="172" t="s">
        <v>546</v>
      </c>
      <c r="H63" s="173" t="s">
        <v>547</v>
      </c>
      <c r="I63" s="173" t="s">
        <v>846</v>
      </c>
      <c r="J63" s="255" t="s">
        <v>51</v>
      </c>
      <c r="K63" s="244" t="str">
        <f t="shared" si="121"/>
        <v>impacto</v>
      </c>
      <c r="L63" s="174" t="s">
        <v>65</v>
      </c>
      <c r="M63" s="176" t="str">
        <f t="shared" si="89"/>
        <v>4</v>
      </c>
      <c r="N63" s="175" t="s">
        <v>53</v>
      </c>
      <c r="O63" s="176" t="str">
        <f t="shared" si="122"/>
        <v>4</v>
      </c>
      <c r="P63" s="177">
        <f t="shared" si="123"/>
        <v>16</v>
      </c>
      <c r="Q63" s="178" t="str">
        <f t="shared" si="124"/>
        <v>RIESGO EXTREMO</v>
      </c>
      <c r="R63" s="436" t="s">
        <v>549</v>
      </c>
      <c r="S63" s="437"/>
      <c r="T63" s="175" t="s">
        <v>55</v>
      </c>
      <c r="U63" s="179">
        <f t="shared" si="125"/>
        <v>15</v>
      </c>
      <c r="V63" s="175" t="s">
        <v>55</v>
      </c>
      <c r="W63" s="179">
        <f t="shared" si="126"/>
        <v>5</v>
      </c>
      <c r="X63" s="175" t="s">
        <v>55</v>
      </c>
      <c r="Y63" s="180">
        <f t="shared" si="127"/>
        <v>25</v>
      </c>
      <c r="Z63" s="175" t="s">
        <v>56</v>
      </c>
      <c r="AA63" s="179">
        <f t="shared" si="128"/>
        <v>0</v>
      </c>
      <c r="AB63" s="175" t="s">
        <v>56</v>
      </c>
      <c r="AC63" s="180">
        <f t="shared" si="129"/>
        <v>0</v>
      </c>
      <c r="AD63" s="175" t="s">
        <v>56</v>
      </c>
      <c r="AE63" s="179">
        <f t="shared" si="130"/>
        <v>0</v>
      </c>
      <c r="AF63" s="181">
        <f t="shared" si="131"/>
        <v>45</v>
      </c>
      <c r="AG63" s="224" t="str">
        <f t="shared" si="132"/>
        <v>0</v>
      </c>
      <c r="AH63" s="175" t="s">
        <v>65</v>
      </c>
      <c r="AI63" s="176" t="str">
        <f t="shared" si="100"/>
        <v>4</v>
      </c>
      <c r="AJ63" s="175" t="s">
        <v>53</v>
      </c>
      <c r="AK63" s="176" t="str">
        <f t="shared" si="133"/>
        <v>4</v>
      </c>
      <c r="AL63" s="177">
        <f t="shared" si="102"/>
        <v>16</v>
      </c>
      <c r="AM63" s="177" t="str">
        <f t="shared" si="134"/>
        <v>RIESGO EXTREMO</v>
      </c>
      <c r="AN63" s="178" t="str">
        <f t="shared" si="135"/>
        <v>COMPARTIR O TRANSFERIR EL RIESGO</v>
      </c>
      <c r="AO63" s="187" t="s">
        <v>550</v>
      </c>
      <c r="AP63" s="183" t="s">
        <v>532</v>
      </c>
      <c r="AQ63" s="190">
        <v>42707</v>
      </c>
      <c r="AR63" s="188" t="s">
        <v>847</v>
      </c>
    </row>
    <row r="64" spans="2:44" ht="54">
      <c r="B64" s="291" t="s">
        <v>758</v>
      </c>
      <c r="C64" s="249">
        <v>52</v>
      </c>
      <c r="D64" s="171" t="s">
        <v>47</v>
      </c>
      <c r="E64" s="171" t="s">
        <v>118</v>
      </c>
      <c r="F64" s="250" t="s">
        <v>198</v>
      </c>
      <c r="G64" s="172" t="s">
        <v>552</v>
      </c>
      <c r="H64" s="173" t="s">
        <v>553</v>
      </c>
      <c r="I64" s="173" t="s">
        <v>554</v>
      </c>
      <c r="J64" s="255" t="s">
        <v>81</v>
      </c>
      <c r="K64" s="244" t="str">
        <f t="shared" si="121"/>
        <v>impactoco</v>
      </c>
      <c r="L64" s="174" t="s">
        <v>74</v>
      </c>
      <c r="M64" s="176" t="str">
        <f t="shared" si="89"/>
        <v>1</v>
      </c>
      <c r="N64" s="175" t="s">
        <v>53</v>
      </c>
      <c r="O64" s="176" t="str">
        <f t="shared" si="122"/>
        <v>4</v>
      </c>
      <c r="P64" s="177">
        <f t="shared" si="123"/>
        <v>4</v>
      </c>
      <c r="Q64" s="178" t="str">
        <f t="shared" si="124"/>
        <v>RIESGO MODERADO</v>
      </c>
      <c r="R64" s="436" t="s">
        <v>537</v>
      </c>
      <c r="S64" s="437"/>
      <c r="T64" s="175" t="s">
        <v>55</v>
      </c>
      <c r="U64" s="179">
        <f t="shared" si="125"/>
        <v>15</v>
      </c>
      <c r="V64" s="175" t="s">
        <v>55</v>
      </c>
      <c r="W64" s="179">
        <f t="shared" si="126"/>
        <v>5</v>
      </c>
      <c r="X64" s="175" t="s">
        <v>55</v>
      </c>
      <c r="Y64" s="180">
        <f t="shared" si="127"/>
        <v>25</v>
      </c>
      <c r="Z64" s="175" t="s">
        <v>55</v>
      </c>
      <c r="AA64" s="179">
        <f t="shared" si="128"/>
        <v>15</v>
      </c>
      <c r="AB64" s="175" t="s">
        <v>55</v>
      </c>
      <c r="AC64" s="180">
        <f t="shared" si="129"/>
        <v>10</v>
      </c>
      <c r="AD64" s="175" t="s">
        <v>55</v>
      </c>
      <c r="AE64" s="179">
        <f t="shared" si="130"/>
        <v>30</v>
      </c>
      <c r="AF64" s="181">
        <f t="shared" si="131"/>
        <v>100</v>
      </c>
      <c r="AG64" s="224" t="str">
        <f t="shared" si="132"/>
        <v>2</v>
      </c>
      <c r="AH64" s="175" t="s">
        <v>74</v>
      </c>
      <c r="AI64" s="176" t="str">
        <f t="shared" si="100"/>
        <v>1</v>
      </c>
      <c r="AJ64" s="175" t="s">
        <v>137</v>
      </c>
      <c r="AK64" s="176" t="str">
        <f t="shared" si="133"/>
        <v>2</v>
      </c>
      <c r="AL64" s="177">
        <f t="shared" si="102"/>
        <v>2</v>
      </c>
      <c r="AM64" s="177" t="str">
        <f t="shared" si="134"/>
        <v>RIESGO BAJO</v>
      </c>
      <c r="AN64" s="178" t="str">
        <f t="shared" si="135"/>
        <v>ASUMIR</v>
      </c>
      <c r="AO64" s="187" t="s">
        <v>848</v>
      </c>
      <c r="AP64" s="183" t="s">
        <v>532</v>
      </c>
      <c r="AQ64" s="190">
        <v>42705</v>
      </c>
      <c r="AR64" s="189" t="s">
        <v>557</v>
      </c>
    </row>
    <row r="65" spans="2:44" ht="72.75" thickBot="1">
      <c r="B65" s="292" t="s">
        <v>758</v>
      </c>
      <c r="C65" s="251">
        <v>53</v>
      </c>
      <c r="D65" s="207" t="s">
        <v>47</v>
      </c>
      <c r="E65" s="207" t="s">
        <v>118</v>
      </c>
      <c r="F65" s="252" t="s">
        <v>198</v>
      </c>
      <c r="G65" s="208" t="s">
        <v>558</v>
      </c>
      <c r="H65" s="209" t="s">
        <v>559</v>
      </c>
      <c r="I65" s="209" t="s">
        <v>554</v>
      </c>
      <c r="J65" s="256" t="s">
        <v>81</v>
      </c>
      <c r="K65" s="245" t="str">
        <f t="shared" si="121"/>
        <v>impactoco</v>
      </c>
      <c r="L65" s="210" t="s">
        <v>73</v>
      </c>
      <c r="M65" s="212" t="str">
        <f t="shared" si="89"/>
        <v>2</v>
      </c>
      <c r="N65" s="211" t="s">
        <v>53</v>
      </c>
      <c r="O65" s="212" t="str">
        <f t="shared" si="122"/>
        <v>4</v>
      </c>
      <c r="P65" s="213">
        <f t="shared" si="123"/>
        <v>8</v>
      </c>
      <c r="Q65" s="214" t="str">
        <f t="shared" si="124"/>
        <v>RIESGO ALTO</v>
      </c>
      <c r="R65" s="438" t="s">
        <v>560</v>
      </c>
      <c r="S65" s="439"/>
      <c r="T65" s="211" t="s">
        <v>55</v>
      </c>
      <c r="U65" s="215">
        <f t="shared" si="125"/>
        <v>15</v>
      </c>
      <c r="V65" s="211" t="s">
        <v>55</v>
      </c>
      <c r="W65" s="215">
        <f t="shared" si="126"/>
        <v>5</v>
      </c>
      <c r="X65" s="211" t="s">
        <v>55</v>
      </c>
      <c r="Y65" s="216">
        <f t="shared" si="127"/>
        <v>25</v>
      </c>
      <c r="Z65" s="211" t="s">
        <v>55</v>
      </c>
      <c r="AA65" s="215">
        <f t="shared" si="128"/>
        <v>15</v>
      </c>
      <c r="AB65" s="211" t="s">
        <v>55</v>
      </c>
      <c r="AC65" s="216">
        <f t="shared" si="129"/>
        <v>10</v>
      </c>
      <c r="AD65" s="211" t="s">
        <v>55</v>
      </c>
      <c r="AE65" s="215">
        <f t="shared" si="130"/>
        <v>30</v>
      </c>
      <c r="AF65" s="217">
        <f t="shared" si="131"/>
        <v>100</v>
      </c>
      <c r="AG65" s="225" t="str">
        <f t="shared" si="132"/>
        <v>2</v>
      </c>
      <c r="AH65" s="211" t="s">
        <v>74</v>
      </c>
      <c r="AI65" s="212" t="str">
        <f t="shared" si="100"/>
        <v>1</v>
      </c>
      <c r="AJ65" s="211" t="s">
        <v>137</v>
      </c>
      <c r="AK65" s="212" t="str">
        <f t="shared" si="133"/>
        <v>2</v>
      </c>
      <c r="AL65" s="213">
        <f t="shared" si="102"/>
        <v>2</v>
      </c>
      <c r="AM65" s="213" t="str">
        <f t="shared" si="134"/>
        <v>RIESGO BAJO</v>
      </c>
      <c r="AN65" s="214" t="str">
        <f t="shared" si="135"/>
        <v>ASUMIR</v>
      </c>
      <c r="AO65" s="218" t="s">
        <v>561</v>
      </c>
      <c r="AP65" s="219" t="s">
        <v>532</v>
      </c>
      <c r="AQ65" s="220">
        <v>42705</v>
      </c>
      <c r="AR65" s="226" t="s">
        <v>562</v>
      </c>
    </row>
    <row r="66" spans="2:44" ht="180" hidden="1">
      <c r="B66" s="290" t="s">
        <v>759</v>
      </c>
      <c r="C66" s="247">
        <v>54</v>
      </c>
      <c r="D66" s="157" t="s">
        <v>47</v>
      </c>
      <c r="E66" s="157" t="s">
        <v>118</v>
      </c>
      <c r="F66" s="248" t="s">
        <v>167</v>
      </c>
      <c r="G66" s="158" t="s">
        <v>366</v>
      </c>
      <c r="H66" s="159" t="s">
        <v>367</v>
      </c>
      <c r="I66" s="159" t="s">
        <v>368</v>
      </c>
      <c r="J66" s="254" t="s">
        <v>116</v>
      </c>
      <c r="K66" s="243" t="str">
        <f>IF(J66="corrupción","impactoco","impacto")</f>
        <v>impacto</v>
      </c>
      <c r="L66" s="160" t="s">
        <v>73</v>
      </c>
      <c r="M66" s="162" t="str">
        <f t="shared" si="89"/>
        <v>2</v>
      </c>
      <c r="N66" s="161" t="s">
        <v>83</v>
      </c>
      <c r="O66" s="162" t="str">
        <f>IF(N66="INSIGNIFICANTE","1",IF(N66="MENOR","2",IF(N66="MODERADO","3",IF(N66="MAYOR","4",IF(N66="CATASTRÓFICO","5","")))))</f>
        <v>3</v>
      </c>
      <c r="P66" s="163">
        <f>IF(M66="","",M66*O66)</f>
        <v>6</v>
      </c>
      <c r="Q66" s="164" t="str">
        <f>IF(P66="","",IF(P66&gt;=15,"RIESGO EXTREMO",IF(P66&gt;=7,"RIESGO ALTO",IF(P66&gt;=4,"RIESGO MODERADO",IF(P66&gt;=1,"RIESGO BAJO","")))))</f>
        <v>RIESGO MODERADO</v>
      </c>
      <c r="R66" s="434" t="s">
        <v>849</v>
      </c>
      <c r="S66" s="435"/>
      <c r="T66" s="161" t="s">
        <v>56</v>
      </c>
      <c r="U66" s="165">
        <f>IF(T66="SI",15,0)</f>
        <v>0</v>
      </c>
      <c r="V66" s="161" t="s">
        <v>55</v>
      </c>
      <c r="W66" s="165">
        <f>IF(V66="SI",5,0)</f>
        <v>5</v>
      </c>
      <c r="X66" s="161" t="s">
        <v>55</v>
      </c>
      <c r="Y66" s="166">
        <f>IF(X66="SI",25,0)</f>
        <v>25</v>
      </c>
      <c r="Z66" s="161" t="s">
        <v>55</v>
      </c>
      <c r="AA66" s="165">
        <f>IF(Z66="SI",15,0)</f>
        <v>15</v>
      </c>
      <c r="AB66" s="161" t="s">
        <v>55</v>
      </c>
      <c r="AC66" s="166">
        <f>IF(AB66="SI",10,0)</f>
        <v>10</v>
      </c>
      <c r="AD66" s="161" t="s">
        <v>55</v>
      </c>
      <c r="AE66" s="165">
        <f>IF(AD66="SI",30,0)</f>
        <v>30</v>
      </c>
      <c r="AF66" s="167">
        <f>U66+W66+Y66+AA66+AC66+AE66</f>
        <v>85</v>
      </c>
      <c r="AG66" s="163" t="str">
        <f>IF(AF66="","",IF(AF66="","",IF(AF66&gt;76,"2",IF(AF66&gt;=51,"1",IF(AF66&gt;=0,"0","")))))</f>
        <v>2</v>
      </c>
      <c r="AH66" s="161" t="s">
        <v>74</v>
      </c>
      <c r="AI66" s="162" t="str">
        <f t="shared" si="100"/>
        <v>1</v>
      </c>
      <c r="AJ66" s="161" t="s">
        <v>83</v>
      </c>
      <c r="AK66" s="162" t="str">
        <f>IF(AJ66="INSIGNIFICANTE","1",IF(AJ66="MENOR","2",IF(AJ66="MODERADO","3",IF(AJ66="MAYOR","4",IF(AJ66="CATASTRÓFICO","5","")))))</f>
        <v>3</v>
      </c>
      <c r="AL66" s="163">
        <f t="shared" si="102"/>
        <v>3</v>
      </c>
      <c r="AM66" s="163" t="str">
        <f>IF(AL66="","",IF(AL66&gt;=15,"RIESGO EXTREMO",IF(AL66&gt;=7,"RIESGO ALTO",IF(AL66&gt;=4,"RIESGO MODERADO",IF(AL66&gt;=1,"RIESGO BAJO","")))))</f>
        <v>RIESGO BAJO</v>
      </c>
      <c r="AN66" s="164" t="str">
        <f>IF(AM66="","",IF(AM66="RIESGO EXTREMO","COMPARTIR O TRANSFERIR EL RIESGO",IF(AM66="RIESGO ALTO","EVITAR EL RIESGO",IF(AM66="RIESGO MODERADO","REDUCIR EL RIESGO",IF(AM66="RIESGO BAJO","ASUMIR","")))))</f>
        <v>ASUMIR</v>
      </c>
      <c r="AO66" s="258" t="s">
        <v>850</v>
      </c>
      <c r="AP66" s="169" t="s">
        <v>851</v>
      </c>
      <c r="AQ66" s="228" t="s">
        <v>372</v>
      </c>
      <c r="AR66" s="170" t="s">
        <v>373</v>
      </c>
    </row>
    <row r="67" spans="2:44" ht="108" hidden="1">
      <c r="B67" s="291" t="s">
        <v>759</v>
      </c>
      <c r="C67" s="249">
        <v>55</v>
      </c>
      <c r="D67" s="171" t="s">
        <v>47</v>
      </c>
      <c r="E67" s="171" t="s">
        <v>118</v>
      </c>
      <c r="F67" s="250" t="s">
        <v>167</v>
      </c>
      <c r="G67" s="185" t="s">
        <v>852</v>
      </c>
      <c r="H67" s="173" t="s">
        <v>375</v>
      </c>
      <c r="I67" s="173" t="s">
        <v>376</v>
      </c>
      <c r="J67" s="255" t="s">
        <v>51</v>
      </c>
      <c r="K67" s="244" t="str">
        <f t="shared" ref="K67:K73" si="136">IF(J67="corrupción","impactoco","impacto")</f>
        <v>impacto</v>
      </c>
      <c r="L67" s="174" t="s">
        <v>131</v>
      </c>
      <c r="M67" s="176" t="str">
        <f t="shared" si="89"/>
        <v>3</v>
      </c>
      <c r="N67" s="175" t="s">
        <v>137</v>
      </c>
      <c r="O67" s="176" t="str">
        <f t="shared" ref="O67:O73" si="137">IF(N67="INSIGNIFICANTE","1",IF(N67="MENOR","2",IF(N67="MODERADO","3",IF(N67="MAYOR","4",IF(N67="CATASTRÓFICO","5","")))))</f>
        <v>2</v>
      </c>
      <c r="P67" s="177">
        <f t="shared" ref="P67:P73" si="138">IF(M67="","",M67*O67)</f>
        <v>6</v>
      </c>
      <c r="Q67" s="178" t="str">
        <f t="shared" ref="Q67:Q73" si="139">IF(P67="","",IF(P67&gt;=15,"RIESGO EXTREMO",IF(P67&gt;=7,"RIESGO ALTO",IF(P67&gt;=4,"RIESGO MODERADO",IF(P67&gt;=1,"RIESGO BAJO","")))))</f>
        <v>RIESGO MODERADO</v>
      </c>
      <c r="R67" s="436" t="s">
        <v>377</v>
      </c>
      <c r="S67" s="437" t="s">
        <v>377</v>
      </c>
      <c r="T67" s="175" t="s">
        <v>56</v>
      </c>
      <c r="U67" s="179">
        <f t="shared" ref="U67:U73" si="140">IF(T67="SI",15,0)</f>
        <v>0</v>
      </c>
      <c r="V67" s="175" t="s">
        <v>56</v>
      </c>
      <c r="W67" s="179">
        <f t="shared" ref="W67:W73" si="141">IF(V67="SI",5,0)</f>
        <v>0</v>
      </c>
      <c r="X67" s="175" t="s">
        <v>56</v>
      </c>
      <c r="Y67" s="180">
        <f t="shared" ref="Y67:Y73" si="142">IF(X67="SI",25,0)</f>
        <v>0</v>
      </c>
      <c r="Z67" s="175" t="s">
        <v>56</v>
      </c>
      <c r="AA67" s="179">
        <f t="shared" ref="AA67:AA73" si="143">IF(Z67="SI",15,0)</f>
        <v>0</v>
      </c>
      <c r="AB67" s="175" t="s">
        <v>56</v>
      </c>
      <c r="AC67" s="180">
        <f t="shared" ref="AC67:AC73" si="144">IF(AB67="SI",10,0)</f>
        <v>0</v>
      </c>
      <c r="AD67" s="175" t="s">
        <v>56</v>
      </c>
      <c r="AE67" s="179">
        <f t="shared" ref="AE67:AE73" si="145">IF(AD67="SI",30,0)</f>
        <v>0</v>
      </c>
      <c r="AF67" s="181">
        <f t="shared" ref="AF67:AF73" si="146">U67+W67+Y67+AA67+AC67+AE67</f>
        <v>0</v>
      </c>
      <c r="AG67" s="224" t="str">
        <f t="shared" ref="AG67:AG73" si="147">IF(AF67="","",IF(AF67="","",IF(AF67&gt;76,"2",IF(AF67&gt;=51,"1",IF(AF67&gt;=0,"0","")))))</f>
        <v>0</v>
      </c>
      <c r="AH67" s="175" t="s">
        <v>131</v>
      </c>
      <c r="AI67" s="176" t="str">
        <f t="shared" si="100"/>
        <v>3</v>
      </c>
      <c r="AJ67" s="175" t="s">
        <v>137</v>
      </c>
      <c r="AK67" s="176" t="str">
        <f t="shared" ref="AK67:AK73" si="148">IF(AJ67="INSIGNIFICANTE","1",IF(AJ67="MENOR","2",IF(AJ67="MODERADO","3",IF(AJ67="MAYOR","4",IF(AJ67="CATASTRÓFICO","5","")))))</f>
        <v>2</v>
      </c>
      <c r="AL67" s="177">
        <f t="shared" si="102"/>
        <v>6</v>
      </c>
      <c r="AM67" s="177" t="str">
        <f t="shared" ref="AM67:AM73" si="149">IF(AL67="","",IF(AL67&gt;=15,"RIESGO EXTREMO",IF(AL67&gt;=7,"RIESGO ALTO",IF(AL67&gt;=4,"RIESGO MODERADO",IF(AL67&gt;=1,"RIESGO BAJO","")))))</f>
        <v>RIESGO MODERADO</v>
      </c>
      <c r="AN67" s="178" t="str">
        <f t="shared" ref="AN67:AN73" si="150">IF(AM67="","",IF(AM67="RIESGO EXTREMO","COMPARTIR O TRANSFERIR EL RIESGO",IF(AM67="RIESGO ALTO","EVITAR EL RIESGO",IF(AM67="RIESGO MODERADO","REDUCIR EL RIESGO",IF(AM67="RIESGO BAJO","ASUMIR","")))))</f>
        <v>REDUCIR EL RIESGO</v>
      </c>
      <c r="AO67" s="200" t="s">
        <v>378</v>
      </c>
      <c r="AP67" s="183" t="s">
        <v>851</v>
      </c>
      <c r="AQ67" s="183" t="s">
        <v>372</v>
      </c>
      <c r="AR67" s="201" t="s">
        <v>853</v>
      </c>
    </row>
    <row r="68" spans="2:44" ht="180" hidden="1">
      <c r="B68" s="291" t="s">
        <v>759</v>
      </c>
      <c r="C68" s="249">
        <v>56</v>
      </c>
      <c r="D68" s="171" t="s">
        <v>100</v>
      </c>
      <c r="E68" s="171" t="s">
        <v>105</v>
      </c>
      <c r="F68" s="250" t="s">
        <v>320</v>
      </c>
      <c r="G68" s="172" t="s">
        <v>380</v>
      </c>
      <c r="H68" s="173" t="s">
        <v>381</v>
      </c>
      <c r="I68" s="173" t="s">
        <v>382</v>
      </c>
      <c r="J68" s="255" t="s">
        <v>116</v>
      </c>
      <c r="K68" s="244" t="str">
        <f t="shared" si="136"/>
        <v>impacto</v>
      </c>
      <c r="L68" s="174" t="s">
        <v>65</v>
      </c>
      <c r="M68" s="176" t="str">
        <f t="shared" si="89"/>
        <v>4</v>
      </c>
      <c r="N68" s="175" t="s">
        <v>53</v>
      </c>
      <c r="O68" s="176" t="str">
        <f t="shared" si="137"/>
        <v>4</v>
      </c>
      <c r="P68" s="177">
        <f t="shared" si="138"/>
        <v>16</v>
      </c>
      <c r="Q68" s="178" t="str">
        <f t="shared" si="139"/>
        <v>RIESGO EXTREMO</v>
      </c>
      <c r="R68" s="436" t="s">
        <v>854</v>
      </c>
      <c r="S68" s="437" t="s">
        <v>383</v>
      </c>
      <c r="T68" s="175" t="s">
        <v>55</v>
      </c>
      <c r="U68" s="179">
        <f t="shared" si="140"/>
        <v>15</v>
      </c>
      <c r="V68" s="175" t="s">
        <v>55</v>
      </c>
      <c r="W68" s="179">
        <f t="shared" si="141"/>
        <v>5</v>
      </c>
      <c r="X68" s="175" t="s">
        <v>55</v>
      </c>
      <c r="Y68" s="180">
        <f t="shared" si="142"/>
        <v>25</v>
      </c>
      <c r="Z68" s="175" t="s">
        <v>55</v>
      </c>
      <c r="AA68" s="179">
        <f t="shared" si="143"/>
        <v>15</v>
      </c>
      <c r="AB68" s="175" t="s">
        <v>55</v>
      </c>
      <c r="AC68" s="180">
        <f t="shared" si="144"/>
        <v>10</v>
      </c>
      <c r="AD68" s="175" t="s">
        <v>55</v>
      </c>
      <c r="AE68" s="179">
        <f t="shared" si="145"/>
        <v>30</v>
      </c>
      <c r="AF68" s="181">
        <f t="shared" si="146"/>
        <v>100</v>
      </c>
      <c r="AG68" s="224" t="str">
        <f t="shared" si="147"/>
        <v>2</v>
      </c>
      <c r="AH68" s="175" t="s">
        <v>65</v>
      </c>
      <c r="AI68" s="176" t="str">
        <f t="shared" si="100"/>
        <v>4</v>
      </c>
      <c r="AJ68" s="175" t="s">
        <v>135</v>
      </c>
      <c r="AK68" s="176" t="str">
        <f t="shared" si="148"/>
        <v>1</v>
      </c>
      <c r="AL68" s="177">
        <f t="shared" si="102"/>
        <v>4</v>
      </c>
      <c r="AM68" s="177" t="str">
        <f t="shared" si="149"/>
        <v>RIESGO MODERADO</v>
      </c>
      <c r="AN68" s="178" t="str">
        <f t="shared" si="150"/>
        <v>REDUCIR EL RIESGO</v>
      </c>
      <c r="AO68" s="187" t="s">
        <v>855</v>
      </c>
      <c r="AP68" s="183" t="s">
        <v>385</v>
      </c>
      <c r="AQ68" s="183" t="s">
        <v>386</v>
      </c>
      <c r="AR68" s="186" t="s">
        <v>387</v>
      </c>
    </row>
    <row r="69" spans="2:44" ht="90" hidden="1">
      <c r="B69" s="291" t="s">
        <v>759</v>
      </c>
      <c r="C69" s="249">
        <v>57</v>
      </c>
      <c r="D69" s="171" t="s">
        <v>47</v>
      </c>
      <c r="E69" s="171" t="s">
        <v>118</v>
      </c>
      <c r="F69" s="250" t="s">
        <v>167</v>
      </c>
      <c r="G69" s="172" t="s">
        <v>388</v>
      </c>
      <c r="H69" s="173" t="s">
        <v>389</v>
      </c>
      <c r="I69" s="173" t="s">
        <v>390</v>
      </c>
      <c r="J69" s="255" t="s">
        <v>116</v>
      </c>
      <c r="K69" s="244" t="str">
        <f t="shared" si="136"/>
        <v>impacto</v>
      </c>
      <c r="L69" s="174" t="s">
        <v>65</v>
      </c>
      <c r="M69" s="176" t="str">
        <f t="shared" si="89"/>
        <v>4</v>
      </c>
      <c r="N69" s="175" t="s">
        <v>83</v>
      </c>
      <c r="O69" s="176" t="str">
        <f t="shared" si="137"/>
        <v>3</v>
      </c>
      <c r="P69" s="177">
        <f t="shared" si="138"/>
        <v>12</v>
      </c>
      <c r="Q69" s="178" t="str">
        <f t="shared" si="139"/>
        <v>RIESGO ALTO</v>
      </c>
      <c r="R69" s="436" t="s">
        <v>391</v>
      </c>
      <c r="S69" s="437" t="s">
        <v>391</v>
      </c>
      <c r="T69" s="175" t="s">
        <v>55</v>
      </c>
      <c r="U69" s="179">
        <f t="shared" si="140"/>
        <v>15</v>
      </c>
      <c r="V69" s="175" t="s">
        <v>55</v>
      </c>
      <c r="W69" s="179">
        <f t="shared" si="141"/>
        <v>5</v>
      </c>
      <c r="X69" s="175" t="s">
        <v>55</v>
      </c>
      <c r="Y69" s="180">
        <f t="shared" si="142"/>
        <v>25</v>
      </c>
      <c r="Z69" s="175" t="s">
        <v>55</v>
      </c>
      <c r="AA69" s="179">
        <f t="shared" si="143"/>
        <v>15</v>
      </c>
      <c r="AB69" s="175" t="s">
        <v>55</v>
      </c>
      <c r="AC69" s="180">
        <f t="shared" si="144"/>
        <v>10</v>
      </c>
      <c r="AD69" s="175" t="s">
        <v>55</v>
      </c>
      <c r="AE69" s="179">
        <f t="shared" si="145"/>
        <v>30</v>
      </c>
      <c r="AF69" s="181">
        <f t="shared" si="146"/>
        <v>100</v>
      </c>
      <c r="AG69" s="224" t="str">
        <f t="shared" si="147"/>
        <v>2</v>
      </c>
      <c r="AH69" s="175" t="s">
        <v>73</v>
      </c>
      <c r="AI69" s="176" t="str">
        <f t="shared" si="100"/>
        <v>2</v>
      </c>
      <c r="AJ69" s="175" t="s">
        <v>137</v>
      </c>
      <c r="AK69" s="176" t="str">
        <f t="shared" si="148"/>
        <v>2</v>
      </c>
      <c r="AL69" s="177">
        <f t="shared" si="102"/>
        <v>4</v>
      </c>
      <c r="AM69" s="177" t="str">
        <f t="shared" si="149"/>
        <v>RIESGO MODERADO</v>
      </c>
      <c r="AN69" s="178" t="str">
        <f t="shared" si="150"/>
        <v>REDUCIR EL RIESGO</v>
      </c>
      <c r="AO69" s="200" t="s">
        <v>392</v>
      </c>
      <c r="AP69" s="183" t="s">
        <v>385</v>
      </c>
      <c r="AQ69" s="183" t="s">
        <v>386</v>
      </c>
      <c r="AR69" s="188" t="s">
        <v>393</v>
      </c>
    </row>
    <row r="70" spans="2:44" ht="144" hidden="1">
      <c r="B70" s="291" t="s">
        <v>759</v>
      </c>
      <c r="C70" s="249">
        <v>58</v>
      </c>
      <c r="D70" s="171" t="s">
        <v>47</v>
      </c>
      <c r="E70" s="171" t="s">
        <v>118</v>
      </c>
      <c r="F70" s="250" t="s">
        <v>167</v>
      </c>
      <c r="G70" s="172" t="s">
        <v>394</v>
      </c>
      <c r="H70" s="173" t="s">
        <v>395</v>
      </c>
      <c r="I70" s="173" t="s">
        <v>396</v>
      </c>
      <c r="J70" s="255" t="s">
        <v>116</v>
      </c>
      <c r="K70" s="244" t="str">
        <f t="shared" si="136"/>
        <v>impacto</v>
      </c>
      <c r="L70" s="174" t="s">
        <v>65</v>
      </c>
      <c r="M70" s="176" t="str">
        <f t="shared" si="89"/>
        <v>4</v>
      </c>
      <c r="N70" s="175" t="s">
        <v>83</v>
      </c>
      <c r="O70" s="176" t="str">
        <f t="shared" si="137"/>
        <v>3</v>
      </c>
      <c r="P70" s="177">
        <f t="shared" si="138"/>
        <v>12</v>
      </c>
      <c r="Q70" s="178" t="str">
        <f t="shared" si="139"/>
        <v>RIESGO ALTO</v>
      </c>
      <c r="R70" s="436" t="s">
        <v>397</v>
      </c>
      <c r="S70" s="437" t="s">
        <v>397</v>
      </c>
      <c r="T70" s="175" t="s">
        <v>55</v>
      </c>
      <c r="U70" s="179">
        <f t="shared" si="140"/>
        <v>15</v>
      </c>
      <c r="V70" s="175" t="s">
        <v>55</v>
      </c>
      <c r="W70" s="179">
        <f t="shared" si="141"/>
        <v>5</v>
      </c>
      <c r="X70" s="175" t="s">
        <v>55</v>
      </c>
      <c r="Y70" s="180">
        <f t="shared" si="142"/>
        <v>25</v>
      </c>
      <c r="Z70" s="175" t="s">
        <v>55</v>
      </c>
      <c r="AA70" s="179">
        <f t="shared" si="143"/>
        <v>15</v>
      </c>
      <c r="AB70" s="175" t="s">
        <v>55</v>
      </c>
      <c r="AC70" s="180">
        <f t="shared" si="144"/>
        <v>10</v>
      </c>
      <c r="AD70" s="175" t="s">
        <v>55</v>
      </c>
      <c r="AE70" s="179">
        <f t="shared" si="145"/>
        <v>30</v>
      </c>
      <c r="AF70" s="181">
        <f t="shared" si="146"/>
        <v>100</v>
      </c>
      <c r="AG70" s="224" t="str">
        <f t="shared" si="147"/>
        <v>2</v>
      </c>
      <c r="AH70" s="175" t="s">
        <v>73</v>
      </c>
      <c r="AI70" s="176" t="str">
        <f t="shared" si="100"/>
        <v>2</v>
      </c>
      <c r="AJ70" s="175" t="s">
        <v>83</v>
      </c>
      <c r="AK70" s="176" t="str">
        <f t="shared" si="148"/>
        <v>3</v>
      </c>
      <c r="AL70" s="177">
        <f t="shared" si="102"/>
        <v>6</v>
      </c>
      <c r="AM70" s="177" t="str">
        <f t="shared" si="149"/>
        <v>RIESGO MODERADO</v>
      </c>
      <c r="AN70" s="178" t="str">
        <f t="shared" si="150"/>
        <v>REDUCIR EL RIESGO</v>
      </c>
      <c r="AO70" s="187" t="s">
        <v>856</v>
      </c>
      <c r="AP70" s="183" t="s">
        <v>399</v>
      </c>
      <c r="AQ70" s="183" t="s">
        <v>386</v>
      </c>
      <c r="AR70" s="189" t="s">
        <v>857</v>
      </c>
    </row>
    <row r="71" spans="2:44" ht="126" hidden="1">
      <c r="B71" s="291" t="s">
        <v>759</v>
      </c>
      <c r="C71" s="249">
        <v>59</v>
      </c>
      <c r="D71" s="171" t="s">
        <v>47</v>
      </c>
      <c r="E71" s="171" t="s">
        <v>48</v>
      </c>
      <c r="F71" s="250" t="s">
        <v>49</v>
      </c>
      <c r="G71" s="172" t="s">
        <v>401</v>
      </c>
      <c r="H71" s="173" t="s">
        <v>402</v>
      </c>
      <c r="I71" s="173" t="s">
        <v>403</v>
      </c>
      <c r="J71" s="255" t="s">
        <v>116</v>
      </c>
      <c r="K71" s="244" t="str">
        <f t="shared" si="136"/>
        <v>impacto</v>
      </c>
      <c r="L71" s="174" t="s">
        <v>65</v>
      </c>
      <c r="M71" s="176" t="str">
        <f t="shared" si="89"/>
        <v>4</v>
      </c>
      <c r="N71" s="175" t="s">
        <v>137</v>
      </c>
      <c r="O71" s="176" t="str">
        <f t="shared" si="137"/>
        <v>2</v>
      </c>
      <c r="P71" s="177">
        <f t="shared" si="138"/>
        <v>8</v>
      </c>
      <c r="Q71" s="178" t="str">
        <f t="shared" si="139"/>
        <v>RIESGO ALTO</v>
      </c>
      <c r="R71" s="436" t="s">
        <v>377</v>
      </c>
      <c r="S71" s="437" t="s">
        <v>377</v>
      </c>
      <c r="T71" s="175" t="s">
        <v>56</v>
      </c>
      <c r="U71" s="179">
        <f t="shared" si="140"/>
        <v>0</v>
      </c>
      <c r="V71" s="175" t="s">
        <v>56</v>
      </c>
      <c r="W71" s="179">
        <f t="shared" si="141"/>
        <v>0</v>
      </c>
      <c r="X71" s="175" t="s">
        <v>56</v>
      </c>
      <c r="Y71" s="180">
        <f t="shared" si="142"/>
        <v>0</v>
      </c>
      <c r="Z71" s="175" t="s">
        <v>56</v>
      </c>
      <c r="AA71" s="179">
        <f t="shared" si="143"/>
        <v>0</v>
      </c>
      <c r="AB71" s="175" t="s">
        <v>56</v>
      </c>
      <c r="AC71" s="180">
        <f t="shared" si="144"/>
        <v>0</v>
      </c>
      <c r="AD71" s="175" t="s">
        <v>56</v>
      </c>
      <c r="AE71" s="179">
        <f t="shared" si="145"/>
        <v>0</v>
      </c>
      <c r="AF71" s="181">
        <f t="shared" si="146"/>
        <v>0</v>
      </c>
      <c r="AG71" s="224" t="str">
        <f t="shared" si="147"/>
        <v>0</v>
      </c>
      <c r="AH71" s="175" t="s">
        <v>65</v>
      </c>
      <c r="AI71" s="176" t="str">
        <f t="shared" si="100"/>
        <v>4</v>
      </c>
      <c r="AJ71" s="175" t="s">
        <v>137</v>
      </c>
      <c r="AK71" s="176" t="str">
        <f t="shared" si="148"/>
        <v>2</v>
      </c>
      <c r="AL71" s="177">
        <f t="shared" si="102"/>
        <v>8</v>
      </c>
      <c r="AM71" s="177" t="str">
        <f t="shared" si="149"/>
        <v>RIESGO ALTO</v>
      </c>
      <c r="AN71" s="178" t="str">
        <f t="shared" si="150"/>
        <v>EVITAR EL RIESGO</v>
      </c>
      <c r="AO71" s="200" t="s">
        <v>404</v>
      </c>
      <c r="AP71" s="183" t="s">
        <v>405</v>
      </c>
      <c r="AQ71" s="183" t="s">
        <v>386</v>
      </c>
      <c r="AR71" s="189"/>
    </row>
    <row r="72" spans="2:44" ht="180">
      <c r="B72" s="291" t="s">
        <v>759</v>
      </c>
      <c r="C72" s="249">
        <v>60</v>
      </c>
      <c r="D72" s="171" t="s">
        <v>100</v>
      </c>
      <c r="E72" s="171" t="s">
        <v>108</v>
      </c>
      <c r="F72" s="250" t="s">
        <v>177</v>
      </c>
      <c r="G72" s="172" t="s">
        <v>406</v>
      </c>
      <c r="H72" s="173" t="s">
        <v>407</v>
      </c>
      <c r="I72" s="173" t="s">
        <v>408</v>
      </c>
      <c r="J72" s="255" t="s">
        <v>81</v>
      </c>
      <c r="K72" s="244" t="str">
        <f t="shared" si="136"/>
        <v>impactoco</v>
      </c>
      <c r="L72" s="174" t="s">
        <v>131</v>
      </c>
      <c r="M72" s="176" t="str">
        <f t="shared" si="89"/>
        <v>3</v>
      </c>
      <c r="N72" s="175" t="s">
        <v>83</v>
      </c>
      <c r="O72" s="176" t="str">
        <f t="shared" si="137"/>
        <v>3</v>
      </c>
      <c r="P72" s="177">
        <f t="shared" si="138"/>
        <v>9</v>
      </c>
      <c r="Q72" s="178" t="str">
        <f t="shared" si="139"/>
        <v>RIESGO ALTO</v>
      </c>
      <c r="R72" s="436" t="s">
        <v>854</v>
      </c>
      <c r="S72" s="437" t="s">
        <v>383</v>
      </c>
      <c r="T72" s="175" t="s">
        <v>55</v>
      </c>
      <c r="U72" s="179">
        <f t="shared" si="140"/>
        <v>15</v>
      </c>
      <c r="V72" s="175" t="s">
        <v>55</v>
      </c>
      <c r="W72" s="179">
        <f t="shared" si="141"/>
        <v>5</v>
      </c>
      <c r="X72" s="175" t="s">
        <v>55</v>
      </c>
      <c r="Y72" s="180">
        <f t="shared" si="142"/>
        <v>25</v>
      </c>
      <c r="Z72" s="175" t="s">
        <v>55</v>
      </c>
      <c r="AA72" s="179">
        <f t="shared" si="143"/>
        <v>15</v>
      </c>
      <c r="AB72" s="175" t="s">
        <v>55</v>
      </c>
      <c r="AC72" s="180">
        <f t="shared" si="144"/>
        <v>10</v>
      </c>
      <c r="AD72" s="175" t="s">
        <v>55</v>
      </c>
      <c r="AE72" s="179">
        <f t="shared" si="145"/>
        <v>30</v>
      </c>
      <c r="AF72" s="181">
        <f t="shared" si="146"/>
        <v>100</v>
      </c>
      <c r="AG72" s="224" t="str">
        <f t="shared" si="147"/>
        <v>2</v>
      </c>
      <c r="AH72" s="175" t="s">
        <v>74</v>
      </c>
      <c r="AI72" s="176" t="str">
        <f t="shared" si="100"/>
        <v>1</v>
      </c>
      <c r="AJ72" s="175" t="s">
        <v>83</v>
      </c>
      <c r="AK72" s="176" t="str">
        <f t="shared" si="148"/>
        <v>3</v>
      </c>
      <c r="AL72" s="177">
        <f t="shared" si="102"/>
        <v>3</v>
      </c>
      <c r="AM72" s="177" t="str">
        <f t="shared" si="149"/>
        <v>RIESGO BAJO</v>
      </c>
      <c r="AN72" s="178" t="str">
        <f t="shared" si="150"/>
        <v>ASUMIR</v>
      </c>
      <c r="AO72" s="187" t="s">
        <v>855</v>
      </c>
      <c r="AP72" s="183" t="s">
        <v>385</v>
      </c>
      <c r="AQ72" s="183" t="s">
        <v>386</v>
      </c>
      <c r="AR72" s="202" t="s">
        <v>387</v>
      </c>
    </row>
    <row r="73" spans="2:44" ht="90.75" thickBot="1">
      <c r="B73" s="292" t="s">
        <v>759</v>
      </c>
      <c r="C73" s="251">
        <v>61</v>
      </c>
      <c r="D73" s="207" t="s">
        <v>47</v>
      </c>
      <c r="E73" s="207" t="s">
        <v>118</v>
      </c>
      <c r="F73" s="252" t="s">
        <v>167</v>
      </c>
      <c r="G73" s="208" t="s">
        <v>858</v>
      </c>
      <c r="H73" s="209" t="s">
        <v>410</v>
      </c>
      <c r="I73" s="209" t="s">
        <v>411</v>
      </c>
      <c r="J73" s="256" t="s">
        <v>81</v>
      </c>
      <c r="K73" s="245" t="str">
        <f t="shared" si="136"/>
        <v>impactoco</v>
      </c>
      <c r="L73" s="210" t="s">
        <v>131</v>
      </c>
      <c r="M73" s="212" t="str">
        <f t="shared" si="89"/>
        <v>3</v>
      </c>
      <c r="N73" s="211" t="s">
        <v>53</v>
      </c>
      <c r="O73" s="212" t="str">
        <f t="shared" si="137"/>
        <v>4</v>
      </c>
      <c r="P73" s="213">
        <f t="shared" si="138"/>
        <v>12</v>
      </c>
      <c r="Q73" s="214" t="str">
        <f t="shared" si="139"/>
        <v>RIESGO ALTO</v>
      </c>
      <c r="R73" s="438" t="s">
        <v>412</v>
      </c>
      <c r="S73" s="439" t="s">
        <v>413</v>
      </c>
      <c r="T73" s="211" t="s">
        <v>55</v>
      </c>
      <c r="U73" s="215">
        <f t="shared" si="140"/>
        <v>15</v>
      </c>
      <c r="V73" s="211" t="s">
        <v>55</v>
      </c>
      <c r="W73" s="215">
        <f t="shared" si="141"/>
        <v>5</v>
      </c>
      <c r="X73" s="211" t="s">
        <v>55</v>
      </c>
      <c r="Y73" s="216">
        <f t="shared" si="142"/>
        <v>25</v>
      </c>
      <c r="Z73" s="211" t="s">
        <v>55</v>
      </c>
      <c r="AA73" s="215">
        <f t="shared" si="143"/>
        <v>15</v>
      </c>
      <c r="AB73" s="211" t="s">
        <v>55</v>
      </c>
      <c r="AC73" s="216">
        <f t="shared" si="144"/>
        <v>10</v>
      </c>
      <c r="AD73" s="211" t="s">
        <v>55</v>
      </c>
      <c r="AE73" s="215">
        <f t="shared" si="145"/>
        <v>30</v>
      </c>
      <c r="AF73" s="217">
        <f t="shared" si="146"/>
        <v>100</v>
      </c>
      <c r="AG73" s="225" t="str">
        <f t="shared" si="147"/>
        <v>2</v>
      </c>
      <c r="AH73" s="211" t="s">
        <v>74</v>
      </c>
      <c r="AI73" s="212" t="str">
        <f t="shared" si="100"/>
        <v>1</v>
      </c>
      <c r="AJ73" s="211" t="s">
        <v>83</v>
      </c>
      <c r="AK73" s="212" t="str">
        <f t="shared" si="148"/>
        <v>3</v>
      </c>
      <c r="AL73" s="213">
        <f t="shared" si="102"/>
        <v>3</v>
      </c>
      <c r="AM73" s="213" t="str">
        <f t="shared" si="149"/>
        <v>RIESGO BAJO</v>
      </c>
      <c r="AN73" s="214" t="str">
        <f t="shared" si="150"/>
        <v>ASUMIR</v>
      </c>
      <c r="AO73" s="218" t="s">
        <v>414</v>
      </c>
      <c r="AP73" s="219" t="s">
        <v>405</v>
      </c>
      <c r="AQ73" s="219" t="s">
        <v>386</v>
      </c>
      <c r="AR73" s="235" t="s">
        <v>387</v>
      </c>
    </row>
    <row r="74" spans="2:44" ht="396" hidden="1">
      <c r="B74" s="290" t="s">
        <v>133</v>
      </c>
      <c r="C74" s="247">
        <v>62</v>
      </c>
      <c r="D74" s="157" t="s">
        <v>47</v>
      </c>
      <c r="E74" s="157" t="s">
        <v>48</v>
      </c>
      <c r="F74" s="248" t="s">
        <v>443</v>
      </c>
      <c r="G74" s="158" t="s">
        <v>685</v>
      </c>
      <c r="H74" s="159" t="s">
        <v>686</v>
      </c>
      <c r="I74" s="159" t="s">
        <v>687</v>
      </c>
      <c r="J74" s="254" t="s">
        <v>72</v>
      </c>
      <c r="K74" s="243" t="str">
        <f>IF(J74="corrupción","impactoco","impacto")</f>
        <v>impacto</v>
      </c>
      <c r="L74" s="160" t="s">
        <v>74</v>
      </c>
      <c r="M74" s="162" t="str">
        <f t="shared" si="89"/>
        <v>1</v>
      </c>
      <c r="N74" s="161" t="s">
        <v>53</v>
      </c>
      <c r="O74" s="162" t="str">
        <f>IF(N74="INSIGNIFICANTE","1",IF(N74="MENOR","2",IF(N74="MODERADO","3",IF(N74="MAYOR","4",IF(N74="CATASTRÓFICO","5","")))))</f>
        <v>4</v>
      </c>
      <c r="P74" s="163">
        <f>IF(M74="","",M74*O74)</f>
        <v>4</v>
      </c>
      <c r="Q74" s="164" t="str">
        <f>IF(P74="","",IF(P74&gt;=15,"RIESGO EXTREMO",IF(P74&gt;=7,"RIESGO ALTO",IF(P74&gt;=4,"RIESGO MODERADO",IF(P74&gt;=1,"RIESGO BAJO","")))))</f>
        <v>RIESGO MODERADO</v>
      </c>
      <c r="R74" s="434" t="s">
        <v>688</v>
      </c>
      <c r="S74" s="435"/>
      <c r="T74" s="161" t="s">
        <v>55</v>
      </c>
      <c r="U74" s="165">
        <f>IF(T74="SI",15,0)</f>
        <v>15</v>
      </c>
      <c r="V74" s="161" t="s">
        <v>55</v>
      </c>
      <c r="W74" s="165">
        <f>IF(V74="SI",5,0)</f>
        <v>5</v>
      </c>
      <c r="X74" s="161" t="s">
        <v>55</v>
      </c>
      <c r="Y74" s="166">
        <f>IF(X74="SI",25,0)</f>
        <v>25</v>
      </c>
      <c r="Z74" s="161" t="s">
        <v>55</v>
      </c>
      <c r="AA74" s="165">
        <f>IF(Z74="SI",15,0)</f>
        <v>15</v>
      </c>
      <c r="AB74" s="161" t="s">
        <v>55</v>
      </c>
      <c r="AC74" s="166">
        <f>IF(AB74="SI",10,0)</f>
        <v>10</v>
      </c>
      <c r="AD74" s="161" t="s">
        <v>55</v>
      </c>
      <c r="AE74" s="165">
        <f>IF(AD74="SI",30,0)</f>
        <v>30</v>
      </c>
      <c r="AF74" s="167">
        <f>U74+W74+Y74+AA74+AC74+AE74</f>
        <v>100</v>
      </c>
      <c r="AG74" s="163" t="str">
        <f>IF(AF74="","",IF(AF74="","",IF(AF74&gt;76,"2",IF(AF74&gt;=51,"1",IF(AF74&gt;=0,"0","")))))</f>
        <v>2</v>
      </c>
      <c r="AH74" s="161" t="s">
        <v>74</v>
      </c>
      <c r="AI74" s="162" t="str">
        <f t="shared" si="100"/>
        <v>1</v>
      </c>
      <c r="AJ74" s="161" t="s">
        <v>53</v>
      </c>
      <c r="AK74" s="162" t="str">
        <f>IF(AJ74="INSIGNIFICANTE","1",IF(AJ74="MENOR","2",IF(AJ74="MODERADO","3",IF(AJ74="MAYOR","4",IF(AJ74="CATASTRÓFICO","5","")))))</f>
        <v>4</v>
      </c>
      <c r="AL74" s="163">
        <f t="shared" si="102"/>
        <v>4</v>
      </c>
      <c r="AM74" s="163" t="str">
        <f>IF(AL74="","",IF(AL74&gt;=15,"RIESGO EXTREMO",IF(AL74&gt;=7,"RIESGO ALTO",IF(AL74&gt;=4,"RIESGO MODERADO",IF(AL74&gt;=1,"RIESGO BAJO","")))))</f>
        <v>RIESGO MODERADO</v>
      </c>
      <c r="AN74" s="164" t="str">
        <f>IF(AM74="","",IF(AM74="RIESGO EXTREMO","COMPARTIR O TRANSFERIR EL RIESGO",IF(AM74="RIESGO ALTO","EVITAR EL RIESGO",IF(AM74="RIESGO MODERADO","REDUCIR EL RIESGO",IF(AM74="RIESGO BAJO","ASUMIR","")))))</f>
        <v>REDUCIR EL RIESGO</v>
      </c>
      <c r="AO74" s="258" t="s">
        <v>689</v>
      </c>
      <c r="AP74" s="169" t="s">
        <v>690</v>
      </c>
      <c r="AQ74" s="230">
        <v>42551</v>
      </c>
      <c r="AR74" s="231" t="s">
        <v>691</v>
      </c>
    </row>
    <row r="75" spans="2:44" ht="126" hidden="1">
      <c r="B75" s="291" t="s">
        <v>133</v>
      </c>
      <c r="C75" s="249">
        <v>63</v>
      </c>
      <c r="D75" s="171" t="s">
        <v>47</v>
      </c>
      <c r="E75" s="171" t="s">
        <v>48</v>
      </c>
      <c r="F75" s="250" t="s">
        <v>85</v>
      </c>
      <c r="G75" s="172" t="s">
        <v>692</v>
      </c>
      <c r="H75" s="173" t="s">
        <v>693</v>
      </c>
      <c r="I75" s="173" t="s">
        <v>694</v>
      </c>
      <c r="J75" s="255" t="s">
        <v>116</v>
      </c>
      <c r="K75" s="244" t="str">
        <f t="shared" ref="K75:K80" si="151">IF(J75="corrupción","impactoco","impacto")</f>
        <v>impacto</v>
      </c>
      <c r="L75" s="174" t="s">
        <v>131</v>
      </c>
      <c r="M75" s="176" t="str">
        <f t="shared" si="89"/>
        <v>3</v>
      </c>
      <c r="N75" s="175" t="s">
        <v>53</v>
      </c>
      <c r="O75" s="176" t="str">
        <f t="shared" ref="O75:O80" si="152">IF(N75="INSIGNIFICANTE","1",IF(N75="MENOR","2",IF(N75="MODERADO","3",IF(N75="MAYOR","4",IF(N75="CATASTRÓFICO","5","")))))</f>
        <v>4</v>
      </c>
      <c r="P75" s="177">
        <f t="shared" ref="P75:P80" si="153">IF(M75="","",M75*O75)</f>
        <v>12</v>
      </c>
      <c r="Q75" s="178" t="str">
        <f t="shared" ref="Q75:Q80" si="154">IF(P75="","",IF(P75&gt;=15,"RIESGO EXTREMO",IF(P75&gt;=7,"RIESGO ALTO",IF(P75&gt;=4,"RIESGO MODERADO",IF(P75&gt;=1,"RIESGO BAJO","")))))</f>
        <v>RIESGO ALTO</v>
      </c>
      <c r="R75" s="436" t="s">
        <v>695</v>
      </c>
      <c r="S75" s="437"/>
      <c r="T75" s="175" t="s">
        <v>55</v>
      </c>
      <c r="U75" s="179">
        <f t="shared" ref="U75:U80" si="155">IF(T75="SI",15,0)</f>
        <v>15</v>
      </c>
      <c r="V75" s="175" t="s">
        <v>55</v>
      </c>
      <c r="W75" s="179">
        <f t="shared" ref="W75:W80" si="156">IF(V75="SI",5,0)</f>
        <v>5</v>
      </c>
      <c r="X75" s="175" t="s">
        <v>55</v>
      </c>
      <c r="Y75" s="180">
        <f t="shared" ref="Y75:Y80" si="157">IF(X75="SI",25,0)</f>
        <v>25</v>
      </c>
      <c r="Z75" s="175" t="s">
        <v>55</v>
      </c>
      <c r="AA75" s="179">
        <f t="shared" ref="AA75:AA80" si="158">IF(Z75="SI",15,0)</f>
        <v>15</v>
      </c>
      <c r="AB75" s="175" t="s">
        <v>55</v>
      </c>
      <c r="AC75" s="180">
        <f t="shared" ref="AC75:AC80" si="159">IF(AB75="SI",10,0)</f>
        <v>10</v>
      </c>
      <c r="AD75" s="175" t="s">
        <v>55</v>
      </c>
      <c r="AE75" s="179">
        <f t="shared" ref="AE75:AE80" si="160">IF(AD75="SI",30,0)</f>
        <v>30</v>
      </c>
      <c r="AF75" s="181">
        <f t="shared" ref="AF75:AF80" si="161">U75+W75+Y75+AA75+AC75+AE75</f>
        <v>100</v>
      </c>
      <c r="AG75" s="224" t="str">
        <f t="shared" ref="AG75:AG92" si="162">IF(AF75="","",IF(AF75="","",IF(AF75&gt;76,"2",IF(AF75&gt;=51,"1",IF(AF75&gt;=0,"0","")))))</f>
        <v>2</v>
      </c>
      <c r="AH75" s="175" t="s">
        <v>74</v>
      </c>
      <c r="AI75" s="176" t="str">
        <f t="shared" si="100"/>
        <v>1</v>
      </c>
      <c r="AJ75" s="175" t="s">
        <v>53</v>
      </c>
      <c r="AK75" s="176" t="str">
        <f t="shared" ref="AK75:AK80" si="163">IF(AJ75="INSIGNIFICANTE","1",IF(AJ75="MENOR","2",IF(AJ75="MODERADO","3",IF(AJ75="MAYOR","4",IF(AJ75="CATASTRÓFICO","5","")))))</f>
        <v>4</v>
      </c>
      <c r="AL75" s="177">
        <f t="shared" si="102"/>
        <v>4</v>
      </c>
      <c r="AM75" s="177" t="str">
        <f t="shared" ref="AM75:AM80" si="164">IF(AL75="","",IF(AL75&gt;=15,"RIESGO EXTREMO",IF(AL75&gt;=7,"RIESGO ALTO",IF(AL75&gt;=4,"RIESGO MODERADO",IF(AL75&gt;=1,"RIESGO BAJO","")))))</f>
        <v>RIESGO MODERADO</v>
      </c>
      <c r="AN75" s="178" t="str">
        <f t="shared" ref="AN75:AN80" si="165">IF(AM75="","",IF(AM75="RIESGO EXTREMO","COMPARTIR O TRANSFERIR EL RIESGO",IF(AM75="RIESGO ALTO","EVITAR EL RIESGO",IF(AM75="RIESGO MODERADO","REDUCIR EL RIESGO",IF(AM75="RIESGO BAJO","ASUMIR","")))))</f>
        <v>REDUCIR EL RIESGO</v>
      </c>
      <c r="AO75" s="187" t="s">
        <v>696</v>
      </c>
      <c r="AP75" s="183" t="s">
        <v>697</v>
      </c>
      <c r="AQ75" s="194">
        <v>42735</v>
      </c>
      <c r="AR75" s="189" t="s">
        <v>698</v>
      </c>
    </row>
    <row r="76" spans="2:44" ht="270" hidden="1">
      <c r="B76" s="291" t="s">
        <v>133</v>
      </c>
      <c r="C76" s="249">
        <v>64</v>
      </c>
      <c r="D76" s="171" t="s">
        <v>47</v>
      </c>
      <c r="E76" s="171" t="s">
        <v>48</v>
      </c>
      <c r="F76" s="250" t="s">
        <v>443</v>
      </c>
      <c r="G76" s="185" t="s">
        <v>699</v>
      </c>
      <c r="H76" s="173" t="s">
        <v>700</v>
      </c>
      <c r="I76" s="173" t="s">
        <v>701</v>
      </c>
      <c r="J76" s="255" t="s">
        <v>51</v>
      </c>
      <c r="K76" s="244" t="str">
        <f t="shared" si="151"/>
        <v>impacto</v>
      </c>
      <c r="L76" s="174" t="s">
        <v>131</v>
      </c>
      <c r="M76" s="176" t="str">
        <f t="shared" si="89"/>
        <v>3</v>
      </c>
      <c r="N76" s="175" t="s">
        <v>83</v>
      </c>
      <c r="O76" s="176" t="str">
        <f t="shared" si="152"/>
        <v>3</v>
      </c>
      <c r="P76" s="177">
        <f t="shared" si="153"/>
        <v>9</v>
      </c>
      <c r="Q76" s="178" t="str">
        <f t="shared" si="154"/>
        <v>RIESGO ALTO</v>
      </c>
      <c r="R76" s="436" t="s">
        <v>702</v>
      </c>
      <c r="S76" s="437"/>
      <c r="T76" s="175" t="s">
        <v>55</v>
      </c>
      <c r="U76" s="179">
        <f t="shared" si="155"/>
        <v>15</v>
      </c>
      <c r="V76" s="175" t="s">
        <v>55</v>
      </c>
      <c r="W76" s="179">
        <f t="shared" si="156"/>
        <v>5</v>
      </c>
      <c r="X76" s="175" t="s">
        <v>55</v>
      </c>
      <c r="Y76" s="180">
        <f t="shared" si="157"/>
        <v>25</v>
      </c>
      <c r="Z76" s="175" t="s">
        <v>55</v>
      </c>
      <c r="AA76" s="179">
        <f t="shared" si="158"/>
        <v>15</v>
      </c>
      <c r="AB76" s="175" t="s">
        <v>55</v>
      </c>
      <c r="AC76" s="180">
        <f t="shared" si="159"/>
        <v>10</v>
      </c>
      <c r="AD76" s="175" t="s">
        <v>55</v>
      </c>
      <c r="AE76" s="179">
        <f t="shared" si="160"/>
        <v>30</v>
      </c>
      <c r="AF76" s="181">
        <f t="shared" si="161"/>
        <v>100</v>
      </c>
      <c r="AG76" s="224" t="str">
        <f t="shared" si="162"/>
        <v>2</v>
      </c>
      <c r="AH76" s="175" t="s">
        <v>74</v>
      </c>
      <c r="AI76" s="176" t="str">
        <f t="shared" si="100"/>
        <v>1</v>
      </c>
      <c r="AJ76" s="175" t="s">
        <v>83</v>
      </c>
      <c r="AK76" s="176" t="str">
        <f t="shared" si="163"/>
        <v>3</v>
      </c>
      <c r="AL76" s="177">
        <f t="shared" si="102"/>
        <v>3</v>
      </c>
      <c r="AM76" s="177" t="str">
        <f t="shared" si="164"/>
        <v>RIESGO BAJO</v>
      </c>
      <c r="AN76" s="178" t="str">
        <f t="shared" si="165"/>
        <v>ASUMIR</v>
      </c>
      <c r="AO76" s="187" t="s">
        <v>703</v>
      </c>
      <c r="AP76" s="183" t="s">
        <v>474</v>
      </c>
      <c r="AQ76" s="194">
        <v>42735</v>
      </c>
      <c r="AR76" s="189" t="s">
        <v>859</v>
      </c>
    </row>
    <row r="77" spans="2:44" ht="270" hidden="1">
      <c r="B77" s="291" t="s">
        <v>133</v>
      </c>
      <c r="C77" s="249">
        <v>65</v>
      </c>
      <c r="D77" s="171" t="s">
        <v>47</v>
      </c>
      <c r="E77" s="171" t="s">
        <v>114</v>
      </c>
      <c r="F77" s="250" t="s">
        <v>572</v>
      </c>
      <c r="G77" s="172" t="s">
        <v>705</v>
      </c>
      <c r="H77" s="173" t="s">
        <v>706</v>
      </c>
      <c r="I77" s="173" t="s">
        <v>707</v>
      </c>
      <c r="J77" s="255" t="s">
        <v>51</v>
      </c>
      <c r="K77" s="244" t="str">
        <f t="shared" si="151"/>
        <v>impacto</v>
      </c>
      <c r="L77" s="174" t="s">
        <v>131</v>
      </c>
      <c r="M77" s="176" t="str">
        <f t="shared" si="89"/>
        <v>3</v>
      </c>
      <c r="N77" s="175" t="s">
        <v>53</v>
      </c>
      <c r="O77" s="176" t="str">
        <f t="shared" si="152"/>
        <v>4</v>
      </c>
      <c r="P77" s="177">
        <f t="shared" si="153"/>
        <v>12</v>
      </c>
      <c r="Q77" s="178" t="str">
        <f t="shared" si="154"/>
        <v>RIESGO ALTO</v>
      </c>
      <c r="R77" s="436" t="s">
        <v>708</v>
      </c>
      <c r="S77" s="437"/>
      <c r="T77" s="175" t="s">
        <v>55</v>
      </c>
      <c r="U77" s="179">
        <f t="shared" si="155"/>
        <v>15</v>
      </c>
      <c r="V77" s="175" t="s">
        <v>55</v>
      </c>
      <c r="W77" s="179">
        <f t="shared" si="156"/>
        <v>5</v>
      </c>
      <c r="X77" s="175" t="s">
        <v>55</v>
      </c>
      <c r="Y77" s="180">
        <f t="shared" si="157"/>
        <v>25</v>
      </c>
      <c r="Z77" s="175" t="s">
        <v>55</v>
      </c>
      <c r="AA77" s="179">
        <f t="shared" si="158"/>
        <v>15</v>
      </c>
      <c r="AB77" s="175" t="s">
        <v>55</v>
      </c>
      <c r="AC77" s="180">
        <f t="shared" si="159"/>
        <v>10</v>
      </c>
      <c r="AD77" s="175" t="s">
        <v>55</v>
      </c>
      <c r="AE77" s="179">
        <f t="shared" si="160"/>
        <v>30</v>
      </c>
      <c r="AF77" s="181">
        <f t="shared" si="161"/>
        <v>100</v>
      </c>
      <c r="AG77" s="224" t="str">
        <f t="shared" si="162"/>
        <v>2</v>
      </c>
      <c r="AH77" s="175" t="s">
        <v>74</v>
      </c>
      <c r="AI77" s="176" t="str">
        <f t="shared" si="100"/>
        <v>1</v>
      </c>
      <c r="AJ77" s="175" t="s">
        <v>83</v>
      </c>
      <c r="AK77" s="176" t="str">
        <f t="shared" si="163"/>
        <v>3</v>
      </c>
      <c r="AL77" s="177">
        <f t="shared" si="102"/>
        <v>3</v>
      </c>
      <c r="AM77" s="177" t="str">
        <f t="shared" si="164"/>
        <v>RIESGO BAJO</v>
      </c>
      <c r="AN77" s="178" t="str">
        <f t="shared" si="165"/>
        <v>ASUMIR</v>
      </c>
      <c r="AO77" s="187" t="s">
        <v>709</v>
      </c>
      <c r="AP77" s="183" t="s">
        <v>474</v>
      </c>
      <c r="AQ77" s="194">
        <v>42735</v>
      </c>
      <c r="AR77" s="189" t="s">
        <v>710</v>
      </c>
    </row>
    <row r="78" spans="2:44" ht="144" hidden="1">
      <c r="B78" s="291" t="s">
        <v>133</v>
      </c>
      <c r="C78" s="249">
        <v>66</v>
      </c>
      <c r="D78" s="171" t="s">
        <v>47</v>
      </c>
      <c r="E78" s="171" t="s">
        <v>48</v>
      </c>
      <c r="F78" s="250" t="s">
        <v>507</v>
      </c>
      <c r="G78" s="172" t="s">
        <v>711</v>
      </c>
      <c r="H78" s="173" t="s">
        <v>712</v>
      </c>
      <c r="I78" s="173" t="s">
        <v>713</v>
      </c>
      <c r="J78" s="255" t="s">
        <v>51</v>
      </c>
      <c r="K78" s="244" t="str">
        <f t="shared" si="151"/>
        <v>impacto</v>
      </c>
      <c r="L78" s="174" t="s">
        <v>65</v>
      </c>
      <c r="M78" s="176" t="str">
        <f t="shared" si="89"/>
        <v>4</v>
      </c>
      <c r="N78" s="175" t="s">
        <v>83</v>
      </c>
      <c r="O78" s="176" t="str">
        <f t="shared" si="152"/>
        <v>3</v>
      </c>
      <c r="P78" s="177">
        <f t="shared" si="153"/>
        <v>12</v>
      </c>
      <c r="Q78" s="178" t="str">
        <f t="shared" si="154"/>
        <v>RIESGO ALTO</v>
      </c>
      <c r="R78" s="448" t="s">
        <v>789</v>
      </c>
      <c r="S78" s="449"/>
      <c r="T78" s="175" t="s">
        <v>55</v>
      </c>
      <c r="U78" s="179">
        <f t="shared" si="155"/>
        <v>15</v>
      </c>
      <c r="V78" s="175" t="s">
        <v>55</v>
      </c>
      <c r="W78" s="179">
        <f t="shared" si="156"/>
        <v>5</v>
      </c>
      <c r="X78" s="175" t="s">
        <v>55</v>
      </c>
      <c r="Y78" s="180">
        <f t="shared" si="157"/>
        <v>25</v>
      </c>
      <c r="Z78" s="175" t="s">
        <v>55</v>
      </c>
      <c r="AA78" s="179">
        <f t="shared" si="158"/>
        <v>15</v>
      </c>
      <c r="AB78" s="175" t="s">
        <v>55</v>
      </c>
      <c r="AC78" s="180">
        <f t="shared" si="159"/>
        <v>10</v>
      </c>
      <c r="AD78" s="175" t="s">
        <v>55</v>
      </c>
      <c r="AE78" s="179">
        <f t="shared" si="160"/>
        <v>30</v>
      </c>
      <c r="AF78" s="181">
        <f t="shared" si="161"/>
        <v>100</v>
      </c>
      <c r="AG78" s="224" t="str">
        <f t="shared" si="162"/>
        <v>2</v>
      </c>
      <c r="AH78" s="175" t="s">
        <v>74</v>
      </c>
      <c r="AI78" s="176" t="str">
        <f t="shared" si="100"/>
        <v>1</v>
      </c>
      <c r="AJ78" s="175" t="s">
        <v>83</v>
      </c>
      <c r="AK78" s="176" t="str">
        <f t="shared" si="163"/>
        <v>3</v>
      </c>
      <c r="AL78" s="177">
        <f t="shared" si="102"/>
        <v>3</v>
      </c>
      <c r="AM78" s="177" t="str">
        <f t="shared" si="164"/>
        <v>RIESGO BAJO</v>
      </c>
      <c r="AN78" s="178" t="str">
        <f t="shared" si="165"/>
        <v>ASUMIR</v>
      </c>
      <c r="AO78" s="187" t="s">
        <v>714</v>
      </c>
      <c r="AP78" s="183" t="s">
        <v>474</v>
      </c>
      <c r="AQ78" s="194">
        <v>42735</v>
      </c>
      <c r="AR78" s="189" t="s">
        <v>715</v>
      </c>
    </row>
    <row r="79" spans="2:44" ht="409.5" hidden="1">
      <c r="B79" s="291" t="s">
        <v>133</v>
      </c>
      <c r="C79" s="249">
        <v>67</v>
      </c>
      <c r="D79" s="171" t="s">
        <v>47</v>
      </c>
      <c r="E79" s="171" t="s">
        <v>48</v>
      </c>
      <c r="F79" s="250" t="s">
        <v>85</v>
      </c>
      <c r="G79" s="172" t="s">
        <v>716</v>
      </c>
      <c r="H79" s="173" t="s">
        <v>717</v>
      </c>
      <c r="I79" s="173" t="s">
        <v>718</v>
      </c>
      <c r="J79" s="255" t="s">
        <v>51</v>
      </c>
      <c r="K79" s="244" t="str">
        <f t="shared" si="151"/>
        <v>impacto</v>
      </c>
      <c r="L79" s="174" t="s">
        <v>73</v>
      </c>
      <c r="M79" s="176" t="str">
        <f t="shared" si="89"/>
        <v>2</v>
      </c>
      <c r="N79" s="175" t="s">
        <v>53</v>
      </c>
      <c r="O79" s="176" t="str">
        <f t="shared" si="152"/>
        <v>4</v>
      </c>
      <c r="P79" s="177">
        <f t="shared" si="153"/>
        <v>8</v>
      </c>
      <c r="Q79" s="178" t="str">
        <f t="shared" si="154"/>
        <v>RIESGO ALTO</v>
      </c>
      <c r="R79" s="436" t="s">
        <v>719</v>
      </c>
      <c r="S79" s="437"/>
      <c r="T79" s="175" t="s">
        <v>55</v>
      </c>
      <c r="U79" s="179">
        <f t="shared" si="155"/>
        <v>15</v>
      </c>
      <c r="V79" s="175" t="s">
        <v>55</v>
      </c>
      <c r="W79" s="179">
        <f t="shared" si="156"/>
        <v>5</v>
      </c>
      <c r="X79" s="175" t="s">
        <v>55</v>
      </c>
      <c r="Y79" s="180">
        <f t="shared" si="157"/>
        <v>25</v>
      </c>
      <c r="Z79" s="175" t="s">
        <v>55</v>
      </c>
      <c r="AA79" s="179">
        <f t="shared" si="158"/>
        <v>15</v>
      </c>
      <c r="AB79" s="175" t="s">
        <v>55</v>
      </c>
      <c r="AC79" s="180">
        <f t="shared" si="159"/>
        <v>10</v>
      </c>
      <c r="AD79" s="175" t="s">
        <v>55</v>
      </c>
      <c r="AE79" s="179">
        <f t="shared" si="160"/>
        <v>30</v>
      </c>
      <c r="AF79" s="181">
        <f t="shared" si="161"/>
        <v>100</v>
      </c>
      <c r="AG79" s="224" t="str">
        <f t="shared" si="162"/>
        <v>2</v>
      </c>
      <c r="AH79" s="175" t="s">
        <v>74</v>
      </c>
      <c r="AI79" s="176" t="str">
        <f t="shared" si="100"/>
        <v>1</v>
      </c>
      <c r="AJ79" s="175" t="s">
        <v>53</v>
      </c>
      <c r="AK79" s="176" t="str">
        <f t="shared" si="163"/>
        <v>4</v>
      </c>
      <c r="AL79" s="177">
        <f t="shared" si="102"/>
        <v>4</v>
      </c>
      <c r="AM79" s="177" t="str">
        <f t="shared" si="164"/>
        <v>RIESGO MODERADO</v>
      </c>
      <c r="AN79" s="178" t="str">
        <f t="shared" si="165"/>
        <v>REDUCIR EL RIESGO</v>
      </c>
      <c r="AO79" s="187" t="s">
        <v>720</v>
      </c>
      <c r="AP79" s="183" t="s">
        <v>474</v>
      </c>
      <c r="AQ79" s="194">
        <v>42735</v>
      </c>
      <c r="AR79" s="189" t="s">
        <v>721</v>
      </c>
    </row>
    <row r="80" spans="2:44" ht="252.75" hidden="1" thickBot="1">
      <c r="B80" s="292" t="s">
        <v>133</v>
      </c>
      <c r="C80" s="251">
        <v>68</v>
      </c>
      <c r="D80" s="207" t="s">
        <v>47</v>
      </c>
      <c r="E80" s="207" t="s">
        <v>48</v>
      </c>
      <c r="F80" s="252" t="s">
        <v>85</v>
      </c>
      <c r="G80" s="208" t="s">
        <v>722</v>
      </c>
      <c r="H80" s="209" t="s">
        <v>723</v>
      </c>
      <c r="I80" s="209" t="s">
        <v>724</v>
      </c>
      <c r="J80" s="256" t="s">
        <v>51</v>
      </c>
      <c r="K80" s="245" t="str">
        <f t="shared" si="151"/>
        <v>impacto</v>
      </c>
      <c r="L80" s="210" t="s">
        <v>73</v>
      </c>
      <c r="M80" s="212" t="str">
        <f t="shared" si="89"/>
        <v>2</v>
      </c>
      <c r="N80" s="211" t="s">
        <v>53</v>
      </c>
      <c r="O80" s="212" t="str">
        <f t="shared" si="152"/>
        <v>4</v>
      </c>
      <c r="P80" s="213">
        <f t="shared" si="153"/>
        <v>8</v>
      </c>
      <c r="Q80" s="214" t="str">
        <f t="shared" si="154"/>
        <v>RIESGO ALTO</v>
      </c>
      <c r="R80" s="438" t="s">
        <v>725</v>
      </c>
      <c r="S80" s="439"/>
      <c r="T80" s="211" t="s">
        <v>56</v>
      </c>
      <c r="U80" s="215">
        <f t="shared" si="155"/>
        <v>0</v>
      </c>
      <c r="V80" s="211" t="s">
        <v>55</v>
      </c>
      <c r="W80" s="215">
        <f t="shared" si="156"/>
        <v>5</v>
      </c>
      <c r="X80" s="211" t="s">
        <v>56</v>
      </c>
      <c r="Y80" s="216">
        <f t="shared" si="157"/>
        <v>0</v>
      </c>
      <c r="Z80" s="211" t="s">
        <v>56</v>
      </c>
      <c r="AA80" s="215">
        <f t="shared" si="158"/>
        <v>0</v>
      </c>
      <c r="AB80" s="211" t="s">
        <v>56</v>
      </c>
      <c r="AC80" s="216">
        <f t="shared" si="159"/>
        <v>0</v>
      </c>
      <c r="AD80" s="211" t="s">
        <v>56</v>
      </c>
      <c r="AE80" s="215">
        <f t="shared" si="160"/>
        <v>0</v>
      </c>
      <c r="AF80" s="217">
        <f t="shared" si="161"/>
        <v>5</v>
      </c>
      <c r="AG80" s="225" t="str">
        <f t="shared" si="162"/>
        <v>0</v>
      </c>
      <c r="AH80" s="211" t="s">
        <v>73</v>
      </c>
      <c r="AI80" s="212" t="str">
        <f t="shared" si="100"/>
        <v>2</v>
      </c>
      <c r="AJ80" s="211" t="s">
        <v>53</v>
      </c>
      <c r="AK80" s="212" t="str">
        <f t="shared" si="163"/>
        <v>4</v>
      </c>
      <c r="AL80" s="213">
        <f t="shared" si="102"/>
        <v>8</v>
      </c>
      <c r="AM80" s="213" t="str">
        <f t="shared" si="164"/>
        <v>RIESGO ALTO</v>
      </c>
      <c r="AN80" s="214" t="str">
        <f t="shared" si="165"/>
        <v>EVITAR EL RIESGO</v>
      </c>
      <c r="AO80" s="218" t="s">
        <v>726</v>
      </c>
      <c r="AP80" s="219" t="s">
        <v>474</v>
      </c>
      <c r="AQ80" s="236">
        <v>42735</v>
      </c>
      <c r="AR80" s="226" t="s">
        <v>727</v>
      </c>
    </row>
    <row r="81" spans="2:44" ht="72" hidden="1">
      <c r="B81" s="290" t="s">
        <v>728</v>
      </c>
      <c r="C81" s="247">
        <v>69</v>
      </c>
      <c r="D81" s="157" t="s">
        <v>47</v>
      </c>
      <c r="E81" s="157" t="s">
        <v>118</v>
      </c>
      <c r="F81" s="248" t="s">
        <v>661</v>
      </c>
      <c r="G81" s="158" t="s">
        <v>662</v>
      </c>
      <c r="H81" s="159" t="s">
        <v>663</v>
      </c>
      <c r="I81" s="159" t="s">
        <v>664</v>
      </c>
      <c r="J81" s="254" t="s">
        <v>51</v>
      </c>
      <c r="K81" s="243" t="str">
        <f>IF(J81="corrupción","impactoco","impacto")</f>
        <v>impacto</v>
      </c>
      <c r="L81" s="160" t="s">
        <v>52</v>
      </c>
      <c r="M81" s="162" t="str">
        <f t="shared" si="89"/>
        <v>5</v>
      </c>
      <c r="N81" s="161" t="s">
        <v>53</v>
      </c>
      <c r="O81" s="162" t="str">
        <f>IF(N81="INSIGNIFICANTE","1",IF(N81="MENOR","2",IF(N81="MODERADO","3",IF(N81="MAYOR","4",IF(N81="CATASTRÓFICO","5","")))))</f>
        <v>4</v>
      </c>
      <c r="P81" s="163">
        <f>IF(M81="","",M81*O81)</f>
        <v>20</v>
      </c>
      <c r="Q81" s="164" t="str">
        <f>IF(P81="","",IF(P81&gt;=15,"RIESGO EXTREMO",IF(P81&gt;=7,"RIESGO ALTO",IF(P81&gt;=4,"RIESGO MODERADO",IF(P81&gt;=1,"RIESGO BAJO","")))))</f>
        <v>RIESGO EXTREMO</v>
      </c>
      <c r="R81" s="434" t="s">
        <v>860</v>
      </c>
      <c r="S81" s="435"/>
      <c r="T81" s="161" t="s">
        <v>55</v>
      </c>
      <c r="U81" s="165">
        <f>IF(T81="SI",15,0)</f>
        <v>15</v>
      </c>
      <c r="V81" s="161" t="s">
        <v>55</v>
      </c>
      <c r="W81" s="165">
        <f>IF(V81="SI",5,0)</f>
        <v>5</v>
      </c>
      <c r="X81" s="161" t="s">
        <v>55</v>
      </c>
      <c r="Y81" s="166">
        <f>IF(X81="SI",25,0)</f>
        <v>25</v>
      </c>
      <c r="Z81" s="161" t="s">
        <v>55</v>
      </c>
      <c r="AA81" s="165">
        <f>IF(Z81="SI",15,0)</f>
        <v>15</v>
      </c>
      <c r="AB81" s="161" t="s">
        <v>55</v>
      </c>
      <c r="AC81" s="166">
        <f>IF(AB81="SI",10,0)</f>
        <v>10</v>
      </c>
      <c r="AD81" s="161" t="s">
        <v>56</v>
      </c>
      <c r="AE81" s="165">
        <f>IF(AD81="SI",30,0)</f>
        <v>0</v>
      </c>
      <c r="AF81" s="167">
        <f>U81+W81+Y81+AA81+AC81+AE81</f>
        <v>70</v>
      </c>
      <c r="AG81" s="227" t="str">
        <f t="shared" si="162"/>
        <v>1</v>
      </c>
      <c r="AH81" s="161" t="s">
        <v>65</v>
      </c>
      <c r="AI81" s="162" t="str">
        <f t="shared" si="100"/>
        <v>4</v>
      </c>
      <c r="AJ81" s="161" t="s">
        <v>53</v>
      </c>
      <c r="AK81" s="162" t="str">
        <f>IF(AJ81="INSIGNIFICANTE","1",IF(AJ81="MENOR","2",IF(AJ81="MODERADO","3",IF(AJ81="MAYOR","4",IF(AJ81="CATASTRÓFICO","5","")))))</f>
        <v>4</v>
      </c>
      <c r="AL81" s="163">
        <f t="shared" si="102"/>
        <v>16</v>
      </c>
      <c r="AM81" s="163" t="str">
        <f>IF(AL81="","",IF(AL81&gt;=15,"RIESGO EXTREMO",IF(AL81&gt;=7,"RIESGO ALTO",IF(AL81&gt;=4,"RIESGO MODERADO",IF(AL81&gt;=1,"RIESGO BAJO","")))))</f>
        <v>RIESGO EXTREMO</v>
      </c>
      <c r="AN81" s="164" t="str">
        <f>IF(AM81="","",IF(AM81="RIESGO EXTREMO","COMPARTIR O TRANSFERIR EL RIESGO",IF(AM81="RIESGO ALTO","EVITAR EL RIESGO",IF(AM81="RIESGO MODERADO","REDUCIR EL RIESGO",IF(AM81="RIESGO BAJO","ASUMIR","")))))</f>
        <v>COMPARTIR O TRANSFERIR EL RIESGO</v>
      </c>
      <c r="AO81" s="258" t="s">
        <v>666</v>
      </c>
      <c r="AP81" s="169" t="s">
        <v>474</v>
      </c>
      <c r="AQ81" s="228">
        <v>42735</v>
      </c>
      <c r="AR81" s="170" t="s">
        <v>861</v>
      </c>
    </row>
    <row r="82" spans="2:44" ht="126" hidden="1">
      <c r="B82" s="291" t="s">
        <v>728</v>
      </c>
      <c r="C82" s="249">
        <v>70</v>
      </c>
      <c r="D82" s="171" t="s">
        <v>47</v>
      </c>
      <c r="E82" s="171" t="s">
        <v>118</v>
      </c>
      <c r="F82" s="250" t="s">
        <v>167</v>
      </c>
      <c r="G82" s="172" t="s">
        <v>862</v>
      </c>
      <c r="H82" s="173" t="s">
        <v>863</v>
      </c>
      <c r="I82" s="173" t="s">
        <v>864</v>
      </c>
      <c r="J82" s="255" t="s">
        <v>87</v>
      </c>
      <c r="K82" s="244" t="str">
        <f t="shared" ref="K82:K92" si="166">IF(J82="corrupción","impactoco","impacto")</f>
        <v>impacto</v>
      </c>
      <c r="L82" s="174" t="s">
        <v>74</v>
      </c>
      <c r="M82" s="176" t="str">
        <f t="shared" si="89"/>
        <v>1</v>
      </c>
      <c r="N82" s="175" t="s">
        <v>53</v>
      </c>
      <c r="O82" s="176" t="str">
        <f t="shared" ref="O82:O92" si="167">IF(N82="INSIGNIFICANTE","1",IF(N82="MENOR","2",IF(N82="MODERADO","3",IF(N82="MAYOR","4",IF(N82="CATASTRÓFICO","5","")))))</f>
        <v>4</v>
      </c>
      <c r="P82" s="177">
        <f t="shared" ref="P82:P92" si="168">IF(M82="","",M82*O82)</f>
        <v>4</v>
      </c>
      <c r="Q82" s="178" t="str">
        <f t="shared" ref="Q82:Q92" si="169">IF(P82="","",IF(P82&gt;=15,"RIESGO EXTREMO",IF(P82&gt;=7,"RIESGO ALTO",IF(P82&gt;=4,"RIESGO MODERADO",IF(P82&gt;=1,"RIESGO BAJO","")))))</f>
        <v>RIESGO MODERADO</v>
      </c>
      <c r="R82" s="436" t="s">
        <v>671</v>
      </c>
      <c r="S82" s="437"/>
      <c r="T82" s="175" t="s">
        <v>55</v>
      </c>
      <c r="U82" s="179">
        <f t="shared" ref="U82:U92" si="170">IF(T82="SI",15,0)</f>
        <v>15</v>
      </c>
      <c r="V82" s="175" t="s">
        <v>55</v>
      </c>
      <c r="W82" s="179">
        <f t="shared" ref="W82:W92" si="171">IF(V82="SI",5,0)</f>
        <v>5</v>
      </c>
      <c r="X82" s="175" t="s">
        <v>55</v>
      </c>
      <c r="Y82" s="180">
        <f t="shared" ref="Y82:Y84" si="172">IF(X82="SI",25,0)</f>
        <v>25</v>
      </c>
      <c r="Z82" s="175" t="s">
        <v>55</v>
      </c>
      <c r="AA82" s="179">
        <f t="shared" ref="AA82:AA92" si="173">IF(Z82="SI",15,0)</f>
        <v>15</v>
      </c>
      <c r="AB82" s="175" t="s">
        <v>55</v>
      </c>
      <c r="AC82" s="180">
        <f t="shared" ref="AC82:AC92" si="174">IF(AB82="SI",10,0)</f>
        <v>10</v>
      </c>
      <c r="AD82" s="175" t="s">
        <v>55</v>
      </c>
      <c r="AE82" s="179">
        <f t="shared" ref="AE82:AE92" si="175">IF(AD82="SI",30,0)</f>
        <v>30</v>
      </c>
      <c r="AF82" s="181">
        <f t="shared" ref="AF82:AF92" si="176">U82+W82+Y82+AA82+AC82+AE82</f>
        <v>100</v>
      </c>
      <c r="AG82" s="224" t="str">
        <f t="shared" si="162"/>
        <v>2</v>
      </c>
      <c r="AH82" s="175" t="s">
        <v>74</v>
      </c>
      <c r="AI82" s="176" t="str">
        <f t="shared" si="100"/>
        <v>1</v>
      </c>
      <c r="AJ82" s="175" t="s">
        <v>53</v>
      </c>
      <c r="AK82" s="176" t="str">
        <f t="shared" ref="AK82:AK92" si="177">IF(AJ82="INSIGNIFICANTE","1",IF(AJ82="MENOR","2",IF(AJ82="MODERADO","3",IF(AJ82="MAYOR","4",IF(AJ82="CATASTRÓFICO","5","")))))</f>
        <v>4</v>
      </c>
      <c r="AL82" s="177">
        <f t="shared" si="102"/>
        <v>4</v>
      </c>
      <c r="AM82" s="177" t="str">
        <f t="shared" ref="AM82:AM92" si="178">IF(AL82="","",IF(AL82&gt;=15,"RIESGO EXTREMO",IF(AL82&gt;=7,"RIESGO ALTO",IF(AL82&gt;=4,"RIESGO MODERADO",IF(AL82&gt;=1,"RIESGO BAJO","")))))</f>
        <v>RIESGO MODERADO</v>
      </c>
      <c r="AN82" s="178" t="str">
        <f t="shared" ref="AN82:AN92" si="179">IF(AM82="","",IF(AM82="RIESGO EXTREMO","COMPARTIR O TRANSFERIR EL RIESGO",IF(AM82="RIESGO ALTO","EVITAR EL RIESGO",IF(AM82="RIESGO MODERADO","REDUCIR EL RIESGO",IF(AM82="RIESGO BAJO","ASUMIR","")))))</f>
        <v>REDUCIR EL RIESGO</v>
      </c>
      <c r="AO82" s="187" t="s">
        <v>672</v>
      </c>
      <c r="AP82" s="183" t="s">
        <v>474</v>
      </c>
      <c r="AQ82" s="190">
        <v>42735</v>
      </c>
      <c r="AR82" s="186" t="s">
        <v>865</v>
      </c>
    </row>
    <row r="83" spans="2:44" ht="90" hidden="1">
      <c r="B83" s="291" t="s">
        <v>728</v>
      </c>
      <c r="C83" s="249">
        <v>71</v>
      </c>
      <c r="D83" s="171" t="s">
        <v>47</v>
      </c>
      <c r="E83" s="171" t="s">
        <v>48</v>
      </c>
      <c r="F83" s="250" t="s">
        <v>507</v>
      </c>
      <c r="G83" s="185" t="s">
        <v>866</v>
      </c>
      <c r="H83" s="173" t="s">
        <v>675</v>
      </c>
      <c r="I83" s="173" t="s">
        <v>867</v>
      </c>
      <c r="J83" s="255" t="s">
        <v>51</v>
      </c>
      <c r="K83" s="244" t="str">
        <f t="shared" si="166"/>
        <v>impacto</v>
      </c>
      <c r="L83" s="174" t="s">
        <v>73</v>
      </c>
      <c r="M83" s="176" t="str">
        <f t="shared" si="89"/>
        <v>2</v>
      </c>
      <c r="N83" s="175" t="s">
        <v>53</v>
      </c>
      <c r="O83" s="176" t="str">
        <f t="shared" si="167"/>
        <v>4</v>
      </c>
      <c r="P83" s="177">
        <f t="shared" si="168"/>
        <v>8</v>
      </c>
      <c r="Q83" s="178" t="str">
        <f t="shared" si="169"/>
        <v>RIESGO ALTO</v>
      </c>
      <c r="R83" s="436" t="s">
        <v>868</v>
      </c>
      <c r="S83" s="437"/>
      <c r="T83" s="175" t="s">
        <v>55</v>
      </c>
      <c r="U83" s="179">
        <f t="shared" si="170"/>
        <v>15</v>
      </c>
      <c r="V83" s="175" t="s">
        <v>55</v>
      </c>
      <c r="W83" s="179">
        <f t="shared" si="171"/>
        <v>5</v>
      </c>
      <c r="X83" s="175" t="s">
        <v>55</v>
      </c>
      <c r="Y83" s="180">
        <f t="shared" si="172"/>
        <v>25</v>
      </c>
      <c r="Z83" s="175" t="s">
        <v>55</v>
      </c>
      <c r="AA83" s="179">
        <f t="shared" si="173"/>
        <v>15</v>
      </c>
      <c r="AB83" s="175" t="s">
        <v>55</v>
      </c>
      <c r="AC83" s="180">
        <f t="shared" si="174"/>
        <v>10</v>
      </c>
      <c r="AD83" s="175" t="s">
        <v>55</v>
      </c>
      <c r="AE83" s="179">
        <f t="shared" si="175"/>
        <v>30</v>
      </c>
      <c r="AF83" s="181">
        <f t="shared" si="176"/>
        <v>100</v>
      </c>
      <c r="AG83" s="224" t="str">
        <f t="shared" si="162"/>
        <v>2</v>
      </c>
      <c r="AH83" s="175" t="s">
        <v>74</v>
      </c>
      <c r="AI83" s="176" t="str">
        <f t="shared" si="100"/>
        <v>1</v>
      </c>
      <c r="AJ83" s="175" t="s">
        <v>53</v>
      </c>
      <c r="AK83" s="176" t="str">
        <f t="shared" si="177"/>
        <v>4</v>
      </c>
      <c r="AL83" s="177">
        <f t="shared" si="102"/>
        <v>4</v>
      </c>
      <c r="AM83" s="177" t="str">
        <f t="shared" si="178"/>
        <v>RIESGO MODERADO</v>
      </c>
      <c r="AN83" s="178" t="str">
        <f t="shared" si="179"/>
        <v>REDUCIR EL RIESGO</v>
      </c>
      <c r="AO83" s="187" t="s">
        <v>869</v>
      </c>
      <c r="AP83" s="183" t="s">
        <v>474</v>
      </c>
      <c r="AQ83" s="190">
        <v>42735</v>
      </c>
      <c r="AR83" s="186" t="s">
        <v>679</v>
      </c>
    </row>
    <row r="84" spans="2:44" ht="108.75" thickBot="1">
      <c r="B84" s="292" t="s">
        <v>728</v>
      </c>
      <c r="C84" s="251">
        <v>72</v>
      </c>
      <c r="D84" s="207" t="s">
        <v>47</v>
      </c>
      <c r="E84" s="207" t="s">
        <v>118</v>
      </c>
      <c r="F84" s="252" t="s">
        <v>198</v>
      </c>
      <c r="G84" s="208" t="s">
        <v>680</v>
      </c>
      <c r="H84" s="209" t="s">
        <v>681</v>
      </c>
      <c r="I84" s="209" t="s">
        <v>682</v>
      </c>
      <c r="J84" s="256" t="s">
        <v>81</v>
      </c>
      <c r="K84" s="245" t="str">
        <f t="shared" si="166"/>
        <v>impactoco</v>
      </c>
      <c r="L84" s="210" t="s">
        <v>74</v>
      </c>
      <c r="M84" s="212" t="str">
        <f t="shared" si="89"/>
        <v>1</v>
      </c>
      <c r="N84" s="211" t="s">
        <v>82</v>
      </c>
      <c r="O84" s="212" t="str">
        <f t="shared" si="167"/>
        <v>5</v>
      </c>
      <c r="P84" s="213">
        <f t="shared" si="168"/>
        <v>5</v>
      </c>
      <c r="Q84" s="214" t="str">
        <f t="shared" si="169"/>
        <v>RIESGO MODERADO</v>
      </c>
      <c r="R84" s="438" t="s">
        <v>189</v>
      </c>
      <c r="S84" s="439"/>
      <c r="T84" s="211" t="s">
        <v>56</v>
      </c>
      <c r="U84" s="215">
        <f t="shared" si="170"/>
        <v>0</v>
      </c>
      <c r="V84" s="211" t="s">
        <v>56</v>
      </c>
      <c r="W84" s="215">
        <f t="shared" si="171"/>
        <v>0</v>
      </c>
      <c r="X84" s="211" t="s">
        <v>56</v>
      </c>
      <c r="Y84" s="216">
        <f t="shared" si="172"/>
        <v>0</v>
      </c>
      <c r="Z84" s="211" t="s">
        <v>56</v>
      </c>
      <c r="AA84" s="215">
        <f t="shared" si="173"/>
        <v>0</v>
      </c>
      <c r="AB84" s="211" t="s">
        <v>56</v>
      </c>
      <c r="AC84" s="216">
        <f t="shared" si="174"/>
        <v>0</v>
      </c>
      <c r="AD84" s="211" t="s">
        <v>56</v>
      </c>
      <c r="AE84" s="215">
        <f t="shared" si="175"/>
        <v>0</v>
      </c>
      <c r="AF84" s="217">
        <f t="shared" si="176"/>
        <v>0</v>
      </c>
      <c r="AG84" s="225" t="str">
        <f t="shared" si="162"/>
        <v>0</v>
      </c>
      <c r="AH84" s="211" t="s">
        <v>74</v>
      </c>
      <c r="AI84" s="212" t="str">
        <f t="shared" si="100"/>
        <v>1</v>
      </c>
      <c r="AJ84" s="211" t="s">
        <v>82</v>
      </c>
      <c r="AK84" s="212" t="str">
        <f t="shared" si="177"/>
        <v>5</v>
      </c>
      <c r="AL84" s="213">
        <f t="shared" si="102"/>
        <v>5</v>
      </c>
      <c r="AM84" s="213" t="str">
        <f t="shared" si="178"/>
        <v>RIESGO MODERADO</v>
      </c>
      <c r="AN84" s="214" t="str">
        <f t="shared" si="179"/>
        <v>REDUCIR EL RIESGO</v>
      </c>
      <c r="AO84" s="218" t="s">
        <v>870</v>
      </c>
      <c r="AP84" s="219" t="s">
        <v>474</v>
      </c>
      <c r="AQ84" s="220">
        <v>42735</v>
      </c>
      <c r="AR84" s="229" t="s">
        <v>684</v>
      </c>
    </row>
    <row r="85" spans="2:44" ht="90" hidden="1">
      <c r="B85" s="290" t="s">
        <v>760</v>
      </c>
      <c r="C85" s="247">
        <v>73</v>
      </c>
      <c r="D85" s="157" t="s">
        <v>47</v>
      </c>
      <c r="E85" s="157" t="s">
        <v>48</v>
      </c>
      <c r="F85" s="248" t="s">
        <v>49</v>
      </c>
      <c r="G85" s="158" t="s">
        <v>608</v>
      </c>
      <c r="H85" s="159" t="s">
        <v>609</v>
      </c>
      <c r="I85" s="159" t="s">
        <v>871</v>
      </c>
      <c r="J85" s="254" t="s">
        <v>51</v>
      </c>
      <c r="K85" s="243" t="str">
        <f t="shared" si="166"/>
        <v>impacto</v>
      </c>
      <c r="L85" s="160" t="s">
        <v>131</v>
      </c>
      <c r="M85" s="162" t="str">
        <f t="shared" si="89"/>
        <v>3</v>
      </c>
      <c r="N85" s="161" t="s">
        <v>83</v>
      </c>
      <c r="O85" s="162" t="str">
        <f t="shared" si="167"/>
        <v>3</v>
      </c>
      <c r="P85" s="163">
        <f t="shared" si="168"/>
        <v>9</v>
      </c>
      <c r="Q85" s="164" t="str">
        <f t="shared" si="169"/>
        <v>RIESGO ALTO</v>
      </c>
      <c r="R85" s="434" t="s">
        <v>611</v>
      </c>
      <c r="S85" s="435"/>
      <c r="T85" s="161" t="s">
        <v>56</v>
      </c>
      <c r="U85" s="165">
        <f t="shared" si="170"/>
        <v>0</v>
      </c>
      <c r="V85" s="161" t="s">
        <v>55</v>
      </c>
      <c r="W85" s="165">
        <f t="shared" si="171"/>
        <v>5</v>
      </c>
      <c r="X85" s="161" t="s">
        <v>55</v>
      </c>
      <c r="Y85" s="166">
        <f>IF(X85="SI",25,0)</f>
        <v>25</v>
      </c>
      <c r="Z85" s="161" t="s">
        <v>55</v>
      </c>
      <c r="AA85" s="165">
        <f t="shared" si="173"/>
        <v>15</v>
      </c>
      <c r="AB85" s="161" t="s">
        <v>55</v>
      </c>
      <c r="AC85" s="166">
        <f t="shared" si="174"/>
        <v>10</v>
      </c>
      <c r="AD85" s="161" t="s">
        <v>55</v>
      </c>
      <c r="AE85" s="165">
        <f t="shared" si="175"/>
        <v>30</v>
      </c>
      <c r="AF85" s="167">
        <f t="shared" si="176"/>
        <v>85</v>
      </c>
      <c r="AG85" s="227" t="str">
        <f t="shared" si="162"/>
        <v>2</v>
      </c>
      <c r="AH85" s="161" t="s">
        <v>74</v>
      </c>
      <c r="AI85" s="162" t="str">
        <f t="shared" si="100"/>
        <v>1</v>
      </c>
      <c r="AJ85" s="161" t="s">
        <v>83</v>
      </c>
      <c r="AK85" s="162" t="str">
        <f t="shared" si="177"/>
        <v>3</v>
      </c>
      <c r="AL85" s="163">
        <f t="shared" si="102"/>
        <v>3</v>
      </c>
      <c r="AM85" s="163" t="str">
        <f t="shared" si="178"/>
        <v>RIESGO BAJO</v>
      </c>
      <c r="AN85" s="164" t="str">
        <f t="shared" si="179"/>
        <v>ASUMIR</v>
      </c>
      <c r="AO85" s="258" t="s">
        <v>872</v>
      </c>
      <c r="AP85" s="169" t="s">
        <v>613</v>
      </c>
      <c r="AQ85" s="228">
        <v>42551</v>
      </c>
      <c r="AR85" s="170" t="s">
        <v>873</v>
      </c>
    </row>
    <row r="86" spans="2:44" ht="72" hidden="1">
      <c r="B86" s="291" t="s">
        <v>760</v>
      </c>
      <c r="C86" s="249">
        <v>74</v>
      </c>
      <c r="D86" s="171" t="s">
        <v>47</v>
      </c>
      <c r="E86" s="171" t="s">
        <v>48</v>
      </c>
      <c r="F86" s="250" t="s">
        <v>443</v>
      </c>
      <c r="G86" s="185" t="s">
        <v>615</v>
      </c>
      <c r="H86" s="173" t="s">
        <v>616</v>
      </c>
      <c r="I86" s="173" t="s">
        <v>617</v>
      </c>
      <c r="J86" s="255" t="s">
        <v>51</v>
      </c>
      <c r="K86" s="244" t="str">
        <f t="shared" si="166"/>
        <v>impacto</v>
      </c>
      <c r="L86" s="174" t="s">
        <v>131</v>
      </c>
      <c r="M86" s="176" t="str">
        <f t="shared" si="89"/>
        <v>3</v>
      </c>
      <c r="N86" s="175" t="s">
        <v>83</v>
      </c>
      <c r="O86" s="176" t="str">
        <f t="shared" si="167"/>
        <v>3</v>
      </c>
      <c r="P86" s="177">
        <f t="shared" si="168"/>
        <v>9</v>
      </c>
      <c r="Q86" s="178" t="str">
        <f t="shared" si="169"/>
        <v>RIESGO ALTO</v>
      </c>
      <c r="R86" s="436" t="s">
        <v>618</v>
      </c>
      <c r="S86" s="437"/>
      <c r="T86" s="175" t="s">
        <v>56</v>
      </c>
      <c r="U86" s="179">
        <f t="shared" si="170"/>
        <v>0</v>
      </c>
      <c r="V86" s="175" t="s">
        <v>55</v>
      </c>
      <c r="W86" s="179">
        <f t="shared" si="171"/>
        <v>5</v>
      </c>
      <c r="X86" s="175" t="s">
        <v>56</v>
      </c>
      <c r="Y86" s="180">
        <f t="shared" ref="Y86:Y92" si="180">IF(X86="SI",25,0)</f>
        <v>0</v>
      </c>
      <c r="Z86" s="175" t="s">
        <v>56</v>
      </c>
      <c r="AA86" s="179">
        <f t="shared" si="173"/>
        <v>0</v>
      </c>
      <c r="AB86" s="175" t="s">
        <v>56</v>
      </c>
      <c r="AC86" s="180">
        <f t="shared" si="174"/>
        <v>0</v>
      </c>
      <c r="AD86" s="175" t="s">
        <v>55</v>
      </c>
      <c r="AE86" s="179">
        <f t="shared" si="175"/>
        <v>30</v>
      </c>
      <c r="AF86" s="181">
        <f t="shared" si="176"/>
        <v>35</v>
      </c>
      <c r="AG86" s="224" t="str">
        <f t="shared" si="162"/>
        <v>0</v>
      </c>
      <c r="AH86" s="175" t="s">
        <v>131</v>
      </c>
      <c r="AI86" s="176" t="str">
        <f t="shared" si="100"/>
        <v>3</v>
      </c>
      <c r="AJ86" s="175" t="s">
        <v>83</v>
      </c>
      <c r="AK86" s="176" t="str">
        <f t="shared" si="177"/>
        <v>3</v>
      </c>
      <c r="AL86" s="177">
        <f t="shared" si="102"/>
        <v>9</v>
      </c>
      <c r="AM86" s="177" t="str">
        <f t="shared" si="178"/>
        <v>RIESGO ALTO</v>
      </c>
      <c r="AN86" s="178" t="str">
        <f t="shared" si="179"/>
        <v>EVITAR EL RIESGO</v>
      </c>
      <c r="AO86" s="187" t="s">
        <v>619</v>
      </c>
      <c r="AP86" s="183" t="s">
        <v>613</v>
      </c>
      <c r="AQ86" s="190">
        <v>42551</v>
      </c>
      <c r="AR86" s="186" t="s">
        <v>620</v>
      </c>
    </row>
    <row r="87" spans="2:44" ht="54" hidden="1">
      <c r="B87" s="291" t="s">
        <v>760</v>
      </c>
      <c r="C87" s="249">
        <v>75</v>
      </c>
      <c r="D87" s="171" t="s">
        <v>47</v>
      </c>
      <c r="E87" s="171" t="s">
        <v>48</v>
      </c>
      <c r="F87" s="250" t="s">
        <v>443</v>
      </c>
      <c r="G87" s="172" t="s">
        <v>874</v>
      </c>
      <c r="H87" s="173" t="s">
        <v>875</v>
      </c>
      <c r="I87" s="173" t="s">
        <v>623</v>
      </c>
      <c r="J87" s="255" t="s">
        <v>51</v>
      </c>
      <c r="K87" s="244" t="str">
        <f t="shared" si="166"/>
        <v>impacto</v>
      </c>
      <c r="L87" s="174" t="s">
        <v>131</v>
      </c>
      <c r="M87" s="176" t="str">
        <f t="shared" si="89"/>
        <v>3</v>
      </c>
      <c r="N87" s="175" t="s">
        <v>83</v>
      </c>
      <c r="O87" s="176" t="str">
        <f t="shared" si="167"/>
        <v>3</v>
      </c>
      <c r="P87" s="177">
        <f t="shared" si="168"/>
        <v>9</v>
      </c>
      <c r="Q87" s="178" t="str">
        <f t="shared" si="169"/>
        <v>RIESGO ALTO</v>
      </c>
      <c r="R87" s="436" t="s">
        <v>624</v>
      </c>
      <c r="S87" s="437"/>
      <c r="T87" s="175" t="s">
        <v>56</v>
      </c>
      <c r="U87" s="179">
        <f t="shared" si="170"/>
        <v>0</v>
      </c>
      <c r="V87" s="175" t="s">
        <v>56</v>
      </c>
      <c r="W87" s="179">
        <f t="shared" si="171"/>
        <v>0</v>
      </c>
      <c r="X87" s="175" t="s">
        <v>56</v>
      </c>
      <c r="Y87" s="180">
        <f t="shared" si="180"/>
        <v>0</v>
      </c>
      <c r="Z87" s="175" t="s">
        <v>56</v>
      </c>
      <c r="AA87" s="179">
        <f t="shared" si="173"/>
        <v>0</v>
      </c>
      <c r="AB87" s="175" t="s">
        <v>56</v>
      </c>
      <c r="AC87" s="180">
        <f t="shared" si="174"/>
        <v>0</v>
      </c>
      <c r="AD87" s="175" t="s">
        <v>56</v>
      </c>
      <c r="AE87" s="179">
        <f t="shared" si="175"/>
        <v>0</v>
      </c>
      <c r="AF87" s="181">
        <f t="shared" si="176"/>
        <v>0</v>
      </c>
      <c r="AG87" s="224" t="str">
        <f t="shared" si="162"/>
        <v>0</v>
      </c>
      <c r="AH87" s="175" t="s">
        <v>131</v>
      </c>
      <c r="AI87" s="176" t="str">
        <f t="shared" si="100"/>
        <v>3</v>
      </c>
      <c r="AJ87" s="175" t="s">
        <v>83</v>
      </c>
      <c r="AK87" s="176" t="str">
        <f t="shared" si="177"/>
        <v>3</v>
      </c>
      <c r="AL87" s="177">
        <f t="shared" si="102"/>
        <v>9</v>
      </c>
      <c r="AM87" s="177" t="str">
        <f t="shared" si="178"/>
        <v>RIESGO ALTO</v>
      </c>
      <c r="AN87" s="178" t="str">
        <f t="shared" si="179"/>
        <v>EVITAR EL RIESGO</v>
      </c>
      <c r="AO87" s="187" t="s">
        <v>625</v>
      </c>
      <c r="AP87" s="183" t="s">
        <v>626</v>
      </c>
      <c r="AQ87" s="190">
        <v>42735</v>
      </c>
      <c r="AR87" s="188" t="s">
        <v>627</v>
      </c>
    </row>
    <row r="88" spans="2:44" ht="108">
      <c r="B88" s="291" t="s">
        <v>760</v>
      </c>
      <c r="C88" s="249">
        <v>76</v>
      </c>
      <c r="D88" s="171" t="s">
        <v>47</v>
      </c>
      <c r="E88" s="171" t="s">
        <v>118</v>
      </c>
      <c r="F88" s="250" t="s">
        <v>198</v>
      </c>
      <c r="G88" s="172" t="s">
        <v>628</v>
      </c>
      <c r="H88" s="173" t="s">
        <v>629</v>
      </c>
      <c r="I88" s="173" t="s">
        <v>630</v>
      </c>
      <c r="J88" s="255" t="s">
        <v>81</v>
      </c>
      <c r="K88" s="244" t="str">
        <f t="shared" si="166"/>
        <v>impactoco</v>
      </c>
      <c r="L88" s="174" t="s">
        <v>73</v>
      </c>
      <c r="M88" s="176" t="str">
        <f t="shared" si="89"/>
        <v>2</v>
      </c>
      <c r="N88" s="175" t="s">
        <v>83</v>
      </c>
      <c r="O88" s="176" t="str">
        <f t="shared" si="167"/>
        <v>3</v>
      </c>
      <c r="P88" s="177">
        <f t="shared" si="168"/>
        <v>6</v>
      </c>
      <c r="Q88" s="178" t="str">
        <f t="shared" si="169"/>
        <v>RIESGO MODERADO</v>
      </c>
      <c r="R88" s="436" t="s">
        <v>631</v>
      </c>
      <c r="S88" s="437"/>
      <c r="T88" s="175" t="s">
        <v>55</v>
      </c>
      <c r="U88" s="179">
        <f t="shared" si="170"/>
        <v>15</v>
      </c>
      <c r="V88" s="175" t="s">
        <v>55</v>
      </c>
      <c r="W88" s="179">
        <f t="shared" si="171"/>
        <v>5</v>
      </c>
      <c r="X88" s="175" t="s">
        <v>56</v>
      </c>
      <c r="Y88" s="180">
        <f t="shared" si="180"/>
        <v>0</v>
      </c>
      <c r="Z88" s="175" t="s">
        <v>55</v>
      </c>
      <c r="AA88" s="179">
        <f t="shared" si="173"/>
        <v>15</v>
      </c>
      <c r="AB88" s="175" t="s">
        <v>55</v>
      </c>
      <c r="AC88" s="180">
        <f t="shared" si="174"/>
        <v>10</v>
      </c>
      <c r="AD88" s="175" t="s">
        <v>55</v>
      </c>
      <c r="AE88" s="179">
        <f t="shared" si="175"/>
        <v>30</v>
      </c>
      <c r="AF88" s="181">
        <f t="shared" si="176"/>
        <v>75</v>
      </c>
      <c r="AG88" s="224" t="str">
        <f t="shared" si="162"/>
        <v>1</v>
      </c>
      <c r="AH88" s="175" t="s">
        <v>74</v>
      </c>
      <c r="AI88" s="176" t="str">
        <f t="shared" si="100"/>
        <v>1</v>
      </c>
      <c r="AJ88" s="175" t="s">
        <v>83</v>
      </c>
      <c r="AK88" s="176" t="str">
        <f t="shared" si="177"/>
        <v>3</v>
      </c>
      <c r="AL88" s="177">
        <f t="shared" si="102"/>
        <v>3</v>
      </c>
      <c r="AM88" s="177" t="str">
        <f t="shared" si="178"/>
        <v>RIESGO BAJO</v>
      </c>
      <c r="AN88" s="178" t="str">
        <f t="shared" si="179"/>
        <v>ASUMIR</v>
      </c>
      <c r="AO88" s="187" t="s">
        <v>632</v>
      </c>
      <c r="AP88" s="183" t="s">
        <v>633</v>
      </c>
      <c r="AQ88" s="190">
        <v>42735</v>
      </c>
      <c r="AR88" s="188" t="s">
        <v>627</v>
      </c>
    </row>
    <row r="89" spans="2:44" ht="144">
      <c r="B89" s="291" t="s">
        <v>760</v>
      </c>
      <c r="C89" s="249">
        <v>77</v>
      </c>
      <c r="D89" s="171" t="s">
        <v>47</v>
      </c>
      <c r="E89" s="171" t="s">
        <v>118</v>
      </c>
      <c r="F89" s="250" t="s">
        <v>198</v>
      </c>
      <c r="G89" s="172" t="s">
        <v>634</v>
      </c>
      <c r="H89" s="173" t="s">
        <v>635</v>
      </c>
      <c r="I89" s="173" t="s">
        <v>630</v>
      </c>
      <c r="J89" s="255" t="s">
        <v>81</v>
      </c>
      <c r="K89" s="244" t="str">
        <f t="shared" si="166"/>
        <v>impactoco</v>
      </c>
      <c r="L89" s="174" t="s">
        <v>131</v>
      </c>
      <c r="M89" s="176" t="str">
        <f t="shared" si="89"/>
        <v>3</v>
      </c>
      <c r="N89" s="175" t="s">
        <v>53</v>
      </c>
      <c r="O89" s="176" t="str">
        <f t="shared" si="167"/>
        <v>4</v>
      </c>
      <c r="P89" s="177">
        <f t="shared" si="168"/>
        <v>12</v>
      </c>
      <c r="Q89" s="178" t="str">
        <f t="shared" si="169"/>
        <v>RIESGO ALTO</v>
      </c>
      <c r="R89" s="436" t="s">
        <v>636</v>
      </c>
      <c r="S89" s="437"/>
      <c r="T89" s="175" t="s">
        <v>55</v>
      </c>
      <c r="U89" s="179">
        <f t="shared" si="170"/>
        <v>15</v>
      </c>
      <c r="V89" s="175" t="s">
        <v>55</v>
      </c>
      <c r="W89" s="179">
        <f t="shared" si="171"/>
        <v>5</v>
      </c>
      <c r="X89" s="175" t="s">
        <v>55</v>
      </c>
      <c r="Y89" s="180">
        <f t="shared" si="180"/>
        <v>25</v>
      </c>
      <c r="Z89" s="175" t="s">
        <v>55</v>
      </c>
      <c r="AA89" s="179">
        <f t="shared" si="173"/>
        <v>15</v>
      </c>
      <c r="AB89" s="175" t="s">
        <v>55</v>
      </c>
      <c r="AC89" s="180">
        <f t="shared" si="174"/>
        <v>10</v>
      </c>
      <c r="AD89" s="175" t="s">
        <v>55</v>
      </c>
      <c r="AE89" s="179">
        <f t="shared" si="175"/>
        <v>30</v>
      </c>
      <c r="AF89" s="181">
        <f t="shared" si="176"/>
        <v>100</v>
      </c>
      <c r="AG89" s="224" t="str">
        <f t="shared" si="162"/>
        <v>2</v>
      </c>
      <c r="AH89" s="175" t="s">
        <v>74</v>
      </c>
      <c r="AI89" s="176" t="str">
        <f t="shared" si="100"/>
        <v>1</v>
      </c>
      <c r="AJ89" s="175" t="s">
        <v>83</v>
      </c>
      <c r="AK89" s="176" t="str">
        <f t="shared" si="177"/>
        <v>3</v>
      </c>
      <c r="AL89" s="177">
        <f t="shared" si="102"/>
        <v>3</v>
      </c>
      <c r="AM89" s="177" t="str">
        <f t="shared" si="178"/>
        <v>RIESGO BAJO</v>
      </c>
      <c r="AN89" s="178" t="str">
        <f t="shared" si="179"/>
        <v>ASUMIR</v>
      </c>
      <c r="AO89" s="187" t="s">
        <v>637</v>
      </c>
      <c r="AP89" s="183" t="s">
        <v>638</v>
      </c>
      <c r="AQ89" s="190">
        <v>42460</v>
      </c>
      <c r="AR89" s="189" t="s">
        <v>639</v>
      </c>
    </row>
    <row r="90" spans="2:44" ht="126" hidden="1">
      <c r="B90" s="291" t="s">
        <v>760</v>
      </c>
      <c r="C90" s="249">
        <v>78</v>
      </c>
      <c r="D90" s="171" t="s">
        <v>100</v>
      </c>
      <c r="E90" s="171" t="s">
        <v>108</v>
      </c>
      <c r="F90" s="250" t="s">
        <v>177</v>
      </c>
      <c r="G90" s="172" t="s">
        <v>640</v>
      </c>
      <c r="H90" s="173" t="s">
        <v>635</v>
      </c>
      <c r="I90" s="173" t="s">
        <v>641</v>
      </c>
      <c r="J90" s="255" t="s">
        <v>51</v>
      </c>
      <c r="K90" s="244" t="str">
        <f t="shared" si="166"/>
        <v>impacto</v>
      </c>
      <c r="L90" s="174" t="s">
        <v>65</v>
      </c>
      <c r="M90" s="176" t="str">
        <f t="shared" si="89"/>
        <v>4</v>
      </c>
      <c r="N90" s="175" t="s">
        <v>53</v>
      </c>
      <c r="O90" s="176" t="str">
        <f t="shared" si="167"/>
        <v>4</v>
      </c>
      <c r="P90" s="177">
        <f t="shared" si="168"/>
        <v>16</v>
      </c>
      <c r="Q90" s="178" t="str">
        <f t="shared" si="169"/>
        <v>RIESGO EXTREMO</v>
      </c>
      <c r="R90" s="436" t="s">
        <v>642</v>
      </c>
      <c r="S90" s="437"/>
      <c r="T90" s="175" t="s">
        <v>55</v>
      </c>
      <c r="U90" s="179">
        <f t="shared" si="170"/>
        <v>15</v>
      </c>
      <c r="V90" s="175" t="s">
        <v>55</v>
      </c>
      <c r="W90" s="179">
        <f t="shared" si="171"/>
        <v>5</v>
      </c>
      <c r="X90" s="175" t="s">
        <v>55</v>
      </c>
      <c r="Y90" s="180">
        <f t="shared" si="180"/>
        <v>25</v>
      </c>
      <c r="Z90" s="175" t="s">
        <v>55</v>
      </c>
      <c r="AA90" s="179">
        <f t="shared" si="173"/>
        <v>15</v>
      </c>
      <c r="AB90" s="175" t="s">
        <v>55</v>
      </c>
      <c r="AC90" s="180">
        <f t="shared" si="174"/>
        <v>10</v>
      </c>
      <c r="AD90" s="175" t="s">
        <v>55</v>
      </c>
      <c r="AE90" s="179">
        <f t="shared" si="175"/>
        <v>30</v>
      </c>
      <c r="AF90" s="181">
        <f t="shared" si="176"/>
        <v>100</v>
      </c>
      <c r="AG90" s="224" t="str">
        <f t="shared" si="162"/>
        <v>2</v>
      </c>
      <c r="AH90" s="175" t="s">
        <v>74</v>
      </c>
      <c r="AI90" s="176" t="str">
        <f t="shared" si="100"/>
        <v>1</v>
      </c>
      <c r="AJ90" s="175" t="s">
        <v>53</v>
      </c>
      <c r="AK90" s="176" t="str">
        <f t="shared" si="177"/>
        <v>4</v>
      </c>
      <c r="AL90" s="177">
        <f t="shared" si="102"/>
        <v>4</v>
      </c>
      <c r="AM90" s="177" t="str">
        <f t="shared" si="178"/>
        <v>RIESGO MODERADO</v>
      </c>
      <c r="AN90" s="178" t="str">
        <f t="shared" si="179"/>
        <v>REDUCIR EL RIESGO</v>
      </c>
      <c r="AO90" s="187" t="s">
        <v>643</v>
      </c>
      <c r="AP90" s="183" t="s">
        <v>644</v>
      </c>
      <c r="AQ90" s="190">
        <v>42735</v>
      </c>
      <c r="AR90" s="189" t="s">
        <v>645</v>
      </c>
    </row>
    <row r="91" spans="2:44" ht="126" hidden="1">
      <c r="B91" s="291" t="s">
        <v>760</v>
      </c>
      <c r="C91" s="249">
        <v>79</v>
      </c>
      <c r="D91" s="171" t="s">
        <v>47</v>
      </c>
      <c r="E91" s="171" t="s">
        <v>114</v>
      </c>
      <c r="F91" s="250" t="s">
        <v>646</v>
      </c>
      <c r="G91" s="172" t="s">
        <v>647</v>
      </c>
      <c r="H91" s="173" t="s">
        <v>648</v>
      </c>
      <c r="I91" s="173" t="s">
        <v>641</v>
      </c>
      <c r="J91" s="255" t="s">
        <v>51</v>
      </c>
      <c r="K91" s="244" t="str">
        <f t="shared" si="166"/>
        <v>impacto</v>
      </c>
      <c r="L91" s="174" t="s">
        <v>131</v>
      </c>
      <c r="M91" s="176" t="str">
        <f t="shared" si="89"/>
        <v>3</v>
      </c>
      <c r="N91" s="175" t="s">
        <v>53</v>
      </c>
      <c r="O91" s="176" t="str">
        <f t="shared" si="167"/>
        <v>4</v>
      </c>
      <c r="P91" s="177">
        <f t="shared" si="168"/>
        <v>12</v>
      </c>
      <c r="Q91" s="178" t="str">
        <f t="shared" si="169"/>
        <v>RIESGO ALTO</v>
      </c>
      <c r="R91" s="436" t="s">
        <v>649</v>
      </c>
      <c r="S91" s="437"/>
      <c r="T91" s="175" t="s">
        <v>56</v>
      </c>
      <c r="U91" s="179">
        <f t="shared" si="170"/>
        <v>0</v>
      </c>
      <c r="V91" s="175" t="s">
        <v>56</v>
      </c>
      <c r="W91" s="179">
        <f t="shared" si="171"/>
        <v>0</v>
      </c>
      <c r="X91" s="175" t="s">
        <v>56</v>
      </c>
      <c r="Y91" s="180">
        <f t="shared" si="180"/>
        <v>0</v>
      </c>
      <c r="Z91" s="175" t="s">
        <v>56</v>
      </c>
      <c r="AA91" s="179">
        <f t="shared" si="173"/>
        <v>0</v>
      </c>
      <c r="AB91" s="175" t="s">
        <v>56</v>
      </c>
      <c r="AC91" s="180">
        <f t="shared" si="174"/>
        <v>0</v>
      </c>
      <c r="AD91" s="175" t="s">
        <v>56</v>
      </c>
      <c r="AE91" s="179">
        <f t="shared" si="175"/>
        <v>0</v>
      </c>
      <c r="AF91" s="181">
        <f t="shared" si="176"/>
        <v>0</v>
      </c>
      <c r="AG91" s="224" t="str">
        <f t="shared" si="162"/>
        <v>0</v>
      </c>
      <c r="AH91" s="175" t="s">
        <v>131</v>
      </c>
      <c r="AI91" s="176" t="str">
        <f t="shared" si="100"/>
        <v>3</v>
      </c>
      <c r="AJ91" s="175" t="s">
        <v>53</v>
      </c>
      <c r="AK91" s="176" t="str">
        <f t="shared" si="177"/>
        <v>4</v>
      </c>
      <c r="AL91" s="177">
        <f t="shared" si="102"/>
        <v>12</v>
      </c>
      <c r="AM91" s="177" t="str">
        <f t="shared" si="178"/>
        <v>RIESGO ALTO</v>
      </c>
      <c r="AN91" s="178" t="str">
        <f t="shared" si="179"/>
        <v>EVITAR EL RIESGO</v>
      </c>
      <c r="AO91" s="187" t="s">
        <v>650</v>
      </c>
      <c r="AP91" s="183" t="s">
        <v>651</v>
      </c>
      <c r="AQ91" s="190">
        <v>43100</v>
      </c>
      <c r="AR91" s="189" t="s">
        <v>652</v>
      </c>
    </row>
    <row r="92" spans="2:44" ht="90.75" hidden="1" thickBot="1">
      <c r="B92" s="292" t="s">
        <v>760</v>
      </c>
      <c r="C92" s="251">
        <v>80</v>
      </c>
      <c r="D92" s="207" t="s">
        <v>47</v>
      </c>
      <c r="E92" s="207" t="s">
        <v>60</v>
      </c>
      <c r="F92" s="252" t="s">
        <v>61</v>
      </c>
      <c r="G92" s="208" t="s">
        <v>653</v>
      </c>
      <c r="H92" s="209" t="s">
        <v>654</v>
      </c>
      <c r="I92" s="209" t="s">
        <v>655</v>
      </c>
      <c r="J92" s="256" t="s">
        <v>64</v>
      </c>
      <c r="K92" s="245" t="str">
        <f t="shared" si="166"/>
        <v>impacto</v>
      </c>
      <c r="L92" s="210" t="s">
        <v>131</v>
      </c>
      <c r="M92" s="212" t="str">
        <f t="shared" si="89"/>
        <v>3</v>
      </c>
      <c r="N92" s="211" t="s">
        <v>53</v>
      </c>
      <c r="O92" s="212" t="str">
        <f t="shared" si="167"/>
        <v>4</v>
      </c>
      <c r="P92" s="213">
        <f t="shared" si="168"/>
        <v>12</v>
      </c>
      <c r="Q92" s="214" t="str">
        <f t="shared" si="169"/>
        <v>RIESGO ALTO</v>
      </c>
      <c r="R92" s="438" t="s">
        <v>656</v>
      </c>
      <c r="S92" s="439"/>
      <c r="T92" s="211" t="s">
        <v>55</v>
      </c>
      <c r="U92" s="215">
        <f t="shared" si="170"/>
        <v>15</v>
      </c>
      <c r="V92" s="211" t="s">
        <v>55</v>
      </c>
      <c r="W92" s="215">
        <f t="shared" si="171"/>
        <v>5</v>
      </c>
      <c r="X92" s="211" t="s">
        <v>55</v>
      </c>
      <c r="Y92" s="216">
        <f t="shared" si="180"/>
        <v>25</v>
      </c>
      <c r="Z92" s="211" t="s">
        <v>55</v>
      </c>
      <c r="AA92" s="215">
        <f t="shared" si="173"/>
        <v>15</v>
      </c>
      <c r="AB92" s="211" t="s">
        <v>55</v>
      </c>
      <c r="AC92" s="216">
        <f t="shared" si="174"/>
        <v>10</v>
      </c>
      <c r="AD92" s="211" t="s">
        <v>55</v>
      </c>
      <c r="AE92" s="215">
        <f t="shared" si="175"/>
        <v>30</v>
      </c>
      <c r="AF92" s="217">
        <f t="shared" si="176"/>
        <v>100</v>
      </c>
      <c r="AG92" s="225" t="str">
        <f t="shared" si="162"/>
        <v>2</v>
      </c>
      <c r="AH92" s="211" t="s">
        <v>74</v>
      </c>
      <c r="AI92" s="212" t="str">
        <f t="shared" si="100"/>
        <v>1</v>
      </c>
      <c r="AJ92" s="211" t="s">
        <v>53</v>
      </c>
      <c r="AK92" s="212" t="str">
        <f t="shared" si="177"/>
        <v>4</v>
      </c>
      <c r="AL92" s="213">
        <f t="shared" si="102"/>
        <v>4</v>
      </c>
      <c r="AM92" s="213" t="str">
        <f t="shared" si="178"/>
        <v>RIESGO MODERADO</v>
      </c>
      <c r="AN92" s="214" t="str">
        <f t="shared" si="179"/>
        <v>REDUCIR EL RIESGO</v>
      </c>
      <c r="AO92" s="218" t="s">
        <v>657</v>
      </c>
      <c r="AP92" s="219" t="s">
        <v>651</v>
      </c>
      <c r="AQ92" s="220">
        <v>42551</v>
      </c>
      <c r="AR92" s="226" t="s">
        <v>876</v>
      </c>
    </row>
    <row r="93" spans="2:44" ht="72" hidden="1">
      <c r="B93" s="290" t="s">
        <v>754</v>
      </c>
      <c r="C93" s="247">
        <v>81</v>
      </c>
      <c r="D93" s="157" t="s">
        <v>47</v>
      </c>
      <c r="E93" s="157" t="s">
        <v>114</v>
      </c>
      <c r="F93" s="248" t="s">
        <v>572</v>
      </c>
      <c r="G93" s="158" t="s">
        <v>730</v>
      </c>
      <c r="H93" s="159" t="s">
        <v>731</v>
      </c>
      <c r="I93" s="159" t="s">
        <v>732</v>
      </c>
      <c r="J93" s="254" t="s">
        <v>51</v>
      </c>
      <c r="K93" s="243" t="str">
        <f>IF(J93="corrupción","impactoco","impacto")</f>
        <v>impacto</v>
      </c>
      <c r="L93" s="160" t="s">
        <v>131</v>
      </c>
      <c r="M93" s="162" t="str">
        <f t="shared" si="89"/>
        <v>3</v>
      </c>
      <c r="N93" s="161" t="s">
        <v>53</v>
      </c>
      <c r="O93" s="162" t="str">
        <f>IF(N93="INSIGNIFICANTE","1",IF(N93="MENOR","2",IF(N93="MODERADO","3",IF(N93="MAYOR","4",IF(N93="CATASTRÓFICO","5","")))))</f>
        <v>4</v>
      </c>
      <c r="P93" s="163">
        <f>IF(M93="","",M93*O93)</f>
        <v>12</v>
      </c>
      <c r="Q93" s="164" t="str">
        <f>IF(P93="","",IF(P93&gt;=15,"RIESGO EXTREMO",IF(P93&gt;=7,"RIESGO ALTO",IF(P93&gt;=4,"RIESGO MODERADO",IF(P93&gt;=1,"RIESGO BAJO","")))))</f>
        <v>RIESGO ALTO</v>
      </c>
      <c r="R93" s="434" t="s">
        <v>733</v>
      </c>
      <c r="S93" s="435"/>
      <c r="T93" s="161" t="s">
        <v>55</v>
      </c>
      <c r="U93" s="165">
        <f>IF(T93="SI",15,0)</f>
        <v>15</v>
      </c>
      <c r="V93" s="161" t="s">
        <v>55</v>
      </c>
      <c r="W93" s="165">
        <f>IF(V93="SI",5,0)</f>
        <v>5</v>
      </c>
      <c r="X93" s="161" t="s">
        <v>55</v>
      </c>
      <c r="Y93" s="166">
        <f>IF(X93="SI",25,0)</f>
        <v>25</v>
      </c>
      <c r="Z93" s="161" t="s">
        <v>55</v>
      </c>
      <c r="AA93" s="165">
        <f>IF(Z93="SI",15,0)</f>
        <v>15</v>
      </c>
      <c r="AB93" s="161" t="s">
        <v>55</v>
      </c>
      <c r="AC93" s="166">
        <f>IF(AB93="SI",10,0)</f>
        <v>10</v>
      </c>
      <c r="AD93" s="161" t="s">
        <v>55</v>
      </c>
      <c r="AE93" s="165">
        <f>IF(AD93="SI",30,0)</f>
        <v>30</v>
      </c>
      <c r="AF93" s="282">
        <f>U93+W93+Y93+AA93+AC93+AE93</f>
        <v>100</v>
      </c>
      <c r="AG93" s="163" t="str">
        <f>IF(AF93="","",IF(AF93="","",IF(AF93&gt;76,"2",IF(AF93&gt;=51,"1",IF(AF93&gt;=0,"0","")))))</f>
        <v>2</v>
      </c>
      <c r="AH93" s="161" t="s">
        <v>74</v>
      </c>
      <c r="AI93" s="162" t="str">
        <f t="shared" si="100"/>
        <v>1</v>
      </c>
      <c r="AJ93" s="161" t="s">
        <v>53</v>
      </c>
      <c r="AK93" s="162" t="str">
        <f>IF(AJ93="INSIGNIFICANTE","1",IF(AJ93="MENOR","2",IF(AJ93="MODERADO","3",IF(AJ93="MAYOR","4",IF(AJ93="CATASTRÓFICO","5","")))))</f>
        <v>4</v>
      </c>
      <c r="AL93" s="163">
        <f t="shared" si="102"/>
        <v>4</v>
      </c>
      <c r="AM93" s="163" t="str">
        <f>IF(AL93="","",IF(AL93&gt;=15,"RIESGO EXTREMO",IF(AL93&gt;=7,"RIESGO ALTO",IF(AL93&gt;=4,"RIESGO MODERADO",IF(AL93&gt;=1,"RIESGO BAJO","")))))</f>
        <v>RIESGO MODERADO</v>
      </c>
      <c r="AN93" s="164" t="str">
        <f>IF(AM93="","",IF(AM93="RIESGO EXTREMO","COMPARTIR O TRANSFERIR EL RIESGO",IF(AM93="RIESGO ALTO","EVITAR EL RIESGO",IF(AM93="RIESGO MODERADO","REDUCIR EL RIESGO",IF(AM93="RIESGO BAJO","ASUMIR","")))))</f>
        <v>REDUCIR EL RIESGO</v>
      </c>
      <c r="AO93" s="168" t="s">
        <v>734</v>
      </c>
      <c r="AP93" s="237" t="s">
        <v>877</v>
      </c>
      <c r="AQ93" s="228">
        <v>42719</v>
      </c>
      <c r="AR93" s="238" t="s">
        <v>735</v>
      </c>
    </row>
    <row r="94" spans="2:44" ht="72" hidden="1">
      <c r="B94" s="291" t="s">
        <v>754</v>
      </c>
      <c r="C94" s="249">
        <v>82</v>
      </c>
      <c r="D94" s="171" t="s">
        <v>47</v>
      </c>
      <c r="E94" s="171" t="s">
        <v>60</v>
      </c>
      <c r="F94" s="250" t="s">
        <v>296</v>
      </c>
      <c r="G94" s="205" t="s">
        <v>736</v>
      </c>
      <c r="H94" s="206" t="s">
        <v>737</v>
      </c>
      <c r="I94" s="206" t="s">
        <v>738</v>
      </c>
      <c r="J94" s="255" t="s">
        <v>64</v>
      </c>
      <c r="K94" s="244" t="str">
        <f t="shared" ref="K94:K96" si="181">IF(J94="corrupción","impactoco","impacto")</f>
        <v>impacto</v>
      </c>
      <c r="L94" s="174" t="s">
        <v>73</v>
      </c>
      <c r="M94" s="176" t="str">
        <f t="shared" si="89"/>
        <v>2</v>
      </c>
      <c r="N94" s="175" t="s">
        <v>137</v>
      </c>
      <c r="O94" s="176" t="str">
        <f t="shared" ref="O94:O96" si="182">IF(N94="INSIGNIFICANTE","1",IF(N94="MENOR","2",IF(N94="MODERADO","3",IF(N94="MAYOR","4",IF(N94="CATASTRÓFICO","5","")))))</f>
        <v>2</v>
      </c>
      <c r="P94" s="177">
        <f t="shared" ref="P94:P96" si="183">IF(M94="","",M94*O94)</f>
        <v>4</v>
      </c>
      <c r="Q94" s="178" t="str">
        <f t="shared" ref="Q94:Q96" si="184">IF(P94="","",IF(P94&gt;=15,"RIESGO EXTREMO",IF(P94&gt;=7,"RIESGO ALTO",IF(P94&gt;=4,"RIESGO MODERADO",IF(P94&gt;=1,"RIESGO BAJO","")))))</f>
        <v>RIESGO MODERADO</v>
      </c>
      <c r="R94" s="436" t="s">
        <v>739</v>
      </c>
      <c r="S94" s="437"/>
      <c r="T94" s="175" t="s">
        <v>55</v>
      </c>
      <c r="U94" s="179">
        <f t="shared" ref="U94:U96" si="185">IF(T94="SI",15,0)</f>
        <v>15</v>
      </c>
      <c r="V94" s="175" t="s">
        <v>55</v>
      </c>
      <c r="W94" s="179">
        <f t="shared" ref="W94:W96" si="186">IF(V94="SI",5,0)</f>
        <v>5</v>
      </c>
      <c r="X94" s="175" t="s">
        <v>55</v>
      </c>
      <c r="Y94" s="180">
        <f t="shared" ref="Y94:Y96" si="187">IF(X94="SI",25,0)</f>
        <v>25</v>
      </c>
      <c r="Z94" s="175" t="s">
        <v>55</v>
      </c>
      <c r="AA94" s="179">
        <f t="shared" ref="AA94:AA96" si="188">IF(Z94="SI",15,0)</f>
        <v>15</v>
      </c>
      <c r="AB94" s="175" t="s">
        <v>55</v>
      </c>
      <c r="AC94" s="180">
        <f t="shared" ref="AC94:AC96" si="189">IF(AB94="SI",10,0)</f>
        <v>10</v>
      </c>
      <c r="AD94" s="175" t="s">
        <v>55</v>
      </c>
      <c r="AE94" s="179">
        <f t="shared" ref="AE94:AE96" si="190">IF(AD94="SI",30,0)</f>
        <v>30</v>
      </c>
      <c r="AF94" s="283">
        <f t="shared" ref="AF94:AF96" si="191">U94+W94+Y94+AA94+AC94+AE94</f>
        <v>100</v>
      </c>
      <c r="AG94" s="224" t="str">
        <f t="shared" ref="AG94:AG96" si="192">IF(AF94="","",IF(AF94="","",IF(AF94&gt;76,"2",IF(AF94&gt;=51,"1",IF(AF94&gt;=0,"0","")))))</f>
        <v>2</v>
      </c>
      <c r="AH94" s="175" t="s">
        <v>74</v>
      </c>
      <c r="AI94" s="176" t="str">
        <f t="shared" si="100"/>
        <v>1</v>
      </c>
      <c r="AJ94" s="175" t="s">
        <v>137</v>
      </c>
      <c r="AK94" s="176" t="str">
        <f t="shared" ref="AK94:AK96" si="193">IF(AJ94="INSIGNIFICANTE","1",IF(AJ94="MENOR","2",IF(AJ94="MODERADO","3",IF(AJ94="MAYOR","4",IF(AJ94="CATASTRÓFICO","5","")))))</f>
        <v>2</v>
      </c>
      <c r="AL94" s="177">
        <f t="shared" si="102"/>
        <v>2</v>
      </c>
      <c r="AM94" s="177" t="str">
        <f t="shared" ref="AM94:AM96" si="194">IF(AL94="","",IF(AL94&gt;=15,"RIESGO EXTREMO",IF(AL94&gt;=7,"RIESGO ALTO",IF(AL94&gt;=4,"RIESGO MODERADO",IF(AL94&gt;=1,"RIESGO BAJO","")))))</f>
        <v>RIESGO BAJO</v>
      </c>
      <c r="AN94" s="178" t="str">
        <f t="shared" ref="AN94:AN96" si="195">IF(AM94="","",IF(AM94="RIESGO EXTREMO","COMPARTIR O TRANSFERIR EL RIESGO",IF(AM94="RIESGO ALTO","EVITAR EL RIESGO",IF(AM94="RIESGO MODERADO","REDUCIR EL RIESGO",IF(AM94="RIESGO BAJO","ASUMIR","")))))</f>
        <v>ASUMIR</v>
      </c>
      <c r="AO94" s="182" t="s">
        <v>740</v>
      </c>
      <c r="AP94" s="203" t="s">
        <v>877</v>
      </c>
      <c r="AQ94" s="190">
        <v>42719</v>
      </c>
      <c r="AR94" s="184" t="s">
        <v>741</v>
      </c>
    </row>
    <row r="95" spans="2:44" ht="144" hidden="1">
      <c r="B95" s="291" t="s">
        <v>754</v>
      </c>
      <c r="C95" s="249">
        <v>83</v>
      </c>
      <c r="D95" s="171" t="s">
        <v>47</v>
      </c>
      <c r="E95" s="171" t="s">
        <v>118</v>
      </c>
      <c r="F95" s="253" t="s">
        <v>167</v>
      </c>
      <c r="G95" s="205" t="s">
        <v>742</v>
      </c>
      <c r="H95" s="206" t="s">
        <v>743</v>
      </c>
      <c r="I95" s="206" t="s">
        <v>744</v>
      </c>
      <c r="J95" s="255" t="s">
        <v>51</v>
      </c>
      <c r="K95" s="244" t="str">
        <f t="shared" si="181"/>
        <v>impacto</v>
      </c>
      <c r="L95" s="174" t="s">
        <v>131</v>
      </c>
      <c r="M95" s="176" t="str">
        <f t="shared" si="89"/>
        <v>3</v>
      </c>
      <c r="N95" s="175" t="s">
        <v>82</v>
      </c>
      <c r="O95" s="176" t="str">
        <f t="shared" si="182"/>
        <v>5</v>
      </c>
      <c r="P95" s="177">
        <f t="shared" si="183"/>
        <v>15</v>
      </c>
      <c r="Q95" s="178" t="str">
        <f t="shared" si="184"/>
        <v>RIESGO EXTREMO</v>
      </c>
      <c r="R95" s="436" t="s">
        <v>745</v>
      </c>
      <c r="S95" s="437"/>
      <c r="T95" s="175" t="s">
        <v>55</v>
      </c>
      <c r="U95" s="179">
        <f t="shared" si="185"/>
        <v>15</v>
      </c>
      <c r="V95" s="175" t="s">
        <v>55</v>
      </c>
      <c r="W95" s="179">
        <f t="shared" si="186"/>
        <v>5</v>
      </c>
      <c r="X95" s="175" t="s">
        <v>55</v>
      </c>
      <c r="Y95" s="180">
        <f t="shared" si="187"/>
        <v>25</v>
      </c>
      <c r="Z95" s="175" t="s">
        <v>55</v>
      </c>
      <c r="AA95" s="179">
        <f t="shared" si="188"/>
        <v>15</v>
      </c>
      <c r="AB95" s="175" t="s">
        <v>55</v>
      </c>
      <c r="AC95" s="180">
        <f t="shared" si="189"/>
        <v>10</v>
      </c>
      <c r="AD95" s="175" t="s">
        <v>55</v>
      </c>
      <c r="AE95" s="179">
        <f t="shared" si="190"/>
        <v>30</v>
      </c>
      <c r="AF95" s="283">
        <f t="shared" si="191"/>
        <v>100</v>
      </c>
      <c r="AG95" s="224" t="str">
        <f t="shared" si="192"/>
        <v>2</v>
      </c>
      <c r="AH95" s="175" t="s">
        <v>74</v>
      </c>
      <c r="AI95" s="176" t="str">
        <f t="shared" si="100"/>
        <v>1</v>
      </c>
      <c r="AJ95" s="175" t="s">
        <v>82</v>
      </c>
      <c r="AK95" s="176" t="str">
        <f t="shared" si="193"/>
        <v>5</v>
      </c>
      <c r="AL95" s="177">
        <f t="shared" si="102"/>
        <v>5</v>
      </c>
      <c r="AM95" s="177" t="str">
        <f t="shared" si="194"/>
        <v>RIESGO MODERADO</v>
      </c>
      <c r="AN95" s="178" t="str">
        <f t="shared" si="195"/>
        <v>REDUCIR EL RIESGO</v>
      </c>
      <c r="AO95" s="182" t="s">
        <v>746</v>
      </c>
      <c r="AP95" s="203" t="s">
        <v>877</v>
      </c>
      <c r="AQ95" s="190">
        <v>42719</v>
      </c>
      <c r="AR95" s="188" t="s">
        <v>747</v>
      </c>
    </row>
    <row r="96" spans="2:44" ht="90.75" hidden="1" thickBot="1">
      <c r="B96" s="292" t="s">
        <v>754</v>
      </c>
      <c r="C96" s="251">
        <v>84</v>
      </c>
      <c r="D96" s="207" t="s">
        <v>100</v>
      </c>
      <c r="E96" s="207" t="s">
        <v>118</v>
      </c>
      <c r="F96" s="252" t="s">
        <v>198</v>
      </c>
      <c r="G96" s="413" t="s">
        <v>748</v>
      </c>
      <c r="H96" s="209" t="s">
        <v>749</v>
      </c>
      <c r="I96" s="209" t="s">
        <v>750</v>
      </c>
      <c r="J96" s="256" t="s">
        <v>51</v>
      </c>
      <c r="K96" s="245" t="str">
        <f t="shared" si="181"/>
        <v>impacto</v>
      </c>
      <c r="L96" s="210" t="s">
        <v>65</v>
      </c>
      <c r="M96" s="212" t="str">
        <f t="shared" si="89"/>
        <v>4</v>
      </c>
      <c r="N96" s="211" t="s">
        <v>83</v>
      </c>
      <c r="O96" s="212" t="str">
        <f t="shared" si="182"/>
        <v>3</v>
      </c>
      <c r="P96" s="213">
        <f t="shared" si="183"/>
        <v>12</v>
      </c>
      <c r="Q96" s="214" t="str">
        <f t="shared" si="184"/>
        <v>RIESGO ALTO</v>
      </c>
      <c r="R96" s="438" t="s">
        <v>751</v>
      </c>
      <c r="S96" s="439"/>
      <c r="T96" s="211" t="s">
        <v>55</v>
      </c>
      <c r="U96" s="215">
        <f t="shared" si="185"/>
        <v>15</v>
      </c>
      <c r="V96" s="211" t="s">
        <v>55</v>
      </c>
      <c r="W96" s="215">
        <f t="shared" si="186"/>
        <v>5</v>
      </c>
      <c r="X96" s="211" t="s">
        <v>55</v>
      </c>
      <c r="Y96" s="216">
        <f t="shared" si="187"/>
        <v>25</v>
      </c>
      <c r="Z96" s="211" t="s">
        <v>55</v>
      </c>
      <c r="AA96" s="215">
        <f t="shared" si="188"/>
        <v>15</v>
      </c>
      <c r="AB96" s="211" t="s">
        <v>55</v>
      </c>
      <c r="AC96" s="216">
        <f t="shared" si="189"/>
        <v>10</v>
      </c>
      <c r="AD96" s="211" t="s">
        <v>55</v>
      </c>
      <c r="AE96" s="215">
        <f t="shared" si="190"/>
        <v>30</v>
      </c>
      <c r="AF96" s="286">
        <f t="shared" si="191"/>
        <v>100</v>
      </c>
      <c r="AG96" s="225" t="str">
        <f t="shared" si="192"/>
        <v>2</v>
      </c>
      <c r="AH96" s="211" t="s">
        <v>73</v>
      </c>
      <c r="AI96" s="212" t="str">
        <f t="shared" si="100"/>
        <v>2</v>
      </c>
      <c r="AJ96" s="211" t="s">
        <v>83</v>
      </c>
      <c r="AK96" s="212" t="str">
        <f t="shared" si="193"/>
        <v>3</v>
      </c>
      <c r="AL96" s="213">
        <f t="shared" si="102"/>
        <v>6</v>
      </c>
      <c r="AM96" s="213" t="str">
        <f t="shared" si="194"/>
        <v>RIESGO MODERADO</v>
      </c>
      <c r="AN96" s="214" t="str">
        <f t="shared" si="195"/>
        <v>REDUCIR EL RIESGO</v>
      </c>
      <c r="AO96" s="263" t="s">
        <v>752</v>
      </c>
      <c r="AP96" s="239" t="s">
        <v>877</v>
      </c>
      <c r="AQ96" s="220">
        <v>42719</v>
      </c>
      <c r="AR96" s="240" t="s">
        <v>753</v>
      </c>
    </row>
    <row r="97" spans="2:44" ht="144" hidden="1">
      <c r="B97" s="290" t="s">
        <v>136</v>
      </c>
      <c r="C97" s="247">
        <v>85</v>
      </c>
      <c r="D97" s="157" t="s">
        <v>47</v>
      </c>
      <c r="E97" s="157" t="s">
        <v>48</v>
      </c>
      <c r="F97" s="248" t="s">
        <v>790</v>
      </c>
      <c r="G97" s="293" t="s">
        <v>791</v>
      </c>
      <c r="H97" s="159" t="s">
        <v>792</v>
      </c>
      <c r="I97" s="159" t="s">
        <v>793</v>
      </c>
      <c r="J97" s="254" t="s">
        <v>116</v>
      </c>
      <c r="K97" s="243" t="str">
        <f>IF(J97="corrupción","impactoco","impacto")</f>
        <v>impacto</v>
      </c>
      <c r="L97" s="160" t="s">
        <v>131</v>
      </c>
      <c r="M97" s="162" t="str">
        <f t="shared" si="89"/>
        <v>3</v>
      </c>
      <c r="N97" s="161" t="s">
        <v>53</v>
      </c>
      <c r="O97" s="162" t="str">
        <f>IF(N97="INSIGNIFICANTE","1",IF(N97="MENOR","2",IF(N97="MODERADO","3",IF(N97="MAYOR","4",IF(N97="CATASTRÓFICO","5","")))))</f>
        <v>4</v>
      </c>
      <c r="P97" s="163">
        <f>IF(M97="","",M97*O97)</f>
        <v>12</v>
      </c>
      <c r="Q97" s="164" t="str">
        <f>IF(P97="","",IF(P97&gt;=15,"RIESGO EXTREMO",IF(P97&gt;=7,"RIESGO ALTO",IF(P97&gt;=4,"RIESGO MODERADO",IF(P97&gt;=1,"RIESGO BAJO","")))))</f>
        <v>RIESGO ALTO</v>
      </c>
      <c r="R97" s="434" t="s">
        <v>794</v>
      </c>
      <c r="S97" s="435"/>
      <c r="T97" s="161" t="s">
        <v>56</v>
      </c>
      <c r="U97" s="165">
        <f>IF(T97="SI",15,0)</f>
        <v>0</v>
      </c>
      <c r="V97" s="161" t="s">
        <v>55</v>
      </c>
      <c r="W97" s="165">
        <f>IF(V97="SI",5,0)</f>
        <v>5</v>
      </c>
      <c r="X97" s="161" t="s">
        <v>55</v>
      </c>
      <c r="Y97" s="166">
        <f>IF(X97="SI",25,0)</f>
        <v>25</v>
      </c>
      <c r="Z97" s="161" t="s">
        <v>55</v>
      </c>
      <c r="AA97" s="165">
        <f>IF(Z97="SI",15,0)</f>
        <v>15</v>
      </c>
      <c r="AB97" s="161" t="s">
        <v>55</v>
      </c>
      <c r="AC97" s="166">
        <f>IF(AB97="SI",10,0)</f>
        <v>10</v>
      </c>
      <c r="AD97" s="161" t="s">
        <v>55</v>
      </c>
      <c r="AE97" s="165">
        <f>IF(AD97="SI",30,0)</f>
        <v>30</v>
      </c>
      <c r="AF97" s="167">
        <f>U97+W97+Y97+AA97+AC97+AE97</f>
        <v>85</v>
      </c>
      <c r="AG97" s="163" t="str">
        <f>IF(AF97="","",IF(AF97="","",IF(AF97&gt;76,"2",IF(AF97&gt;=51,"1",IF(AF97&gt;=0,"0","")))))</f>
        <v>2</v>
      </c>
      <c r="AH97" s="161" t="s">
        <v>74</v>
      </c>
      <c r="AI97" s="162" t="str">
        <f t="shared" si="100"/>
        <v>1</v>
      </c>
      <c r="AJ97" s="161" t="s">
        <v>53</v>
      </c>
      <c r="AK97" s="162" t="str">
        <f>IF(AJ97="INSIGNIFICANTE","1",IF(AJ97="MENOR","2",IF(AJ97="MODERADO","3",IF(AJ97="MAYOR","4",IF(AJ97="CATASTRÓFICO","5","")))))</f>
        <v>4</v>
      </c>
      <c r="AL97" s="163">
        <f t="shared" si="102"/>
        <v>4</v>
      </c>
      <c r="AM97" s="163" t="str">
        <f>IF(AL97="","",IF(AL97&gt;=15,"RIESGO EXTREMO",IF(AL97&gt;=7,"RIESGO ALTO",IF(AL97&gt;=4,"RIESGO MODERADO",IF(AL97&gt;=1,"RIESGO BAJO","")))))</f>
        <v>RIESGO MODERADO</v>
      </c>
      <c r="AN97" s="164" t="str">
        <f>IF(AM97="","",IF(AM97="RIESGO EXTREMO","COMPARTIR O TRANSFERIR EL RIESGO",IF(AM97="RIESGO ALTO","EVITAR EL RIESGO",IF(AM97="RIESGO MODERADO","REDUCIR EL RIESGO",IF(AM97="RIESGO BAJO","ASUMIR","")))))</f>
        <v>REDUCIR EL RIESGO</v>
      </c>
      <c r="AO97" s="258" t="s">
        <v>795</v>
      </c>
      <c r="AP97" s="169" t="s">
        <v>796</v>
      </c>
      <c r="AQ97" s="228">
        <v>42735</v>
      </c>
      <c r="AR97" s="170" t="s">
        <v>807</v>
      </c>
    </row>
    <row r="98" spans="2:44" ht="54.75" hidden="1" thickBot="1">
      <c r="B98" s="292" t="s">
        <v>136</v>
      </c>
      <c r="C98" s="251">
        <v>86</v>
      </c>
      <c r="D98" s="207" t="s">
        <v>47</v>
      </c>
      <c r="E98" s="207" t="s">
        <v>60</v>
      </c>
      <c r="F98" s="252" t="s">
        <v>798</v>
      </c>
      <c r="G98" s="208" t="s">
        <v>799</v>
      </c>
      <c r="H98" s="209" t="s">
        <v>800</v>
      </c>
      <c r="I98" s="209" t="s">
        <v>801</v>
      </c>
      <c r="J98" s="256" t="s">
        <v>116</v>
      </c>
      <c r="K98" s="245" t="str">
        <f t="shared" ref="K98" si="196">IF(J98="corrupción","impactoco","impacto")</f>
        <v>impacto</v>
      </c>
      <c r="L98" s="210" t="s">
        <v>131</v>
      </c>
      <c r="M98" s="212" t="str">
        <f t="shared" si="89"/>
        <v>3</v>
      </c>
      <c r="N98" s="211" t="s">
        <v>53</v>
      </c>
      <c r="O98" s="212" t="str">
        <f t="shared" ref="O98" si="197">IF(N98="INSIGNIFICANTE","1",IF(N98="MENOR","2",IF(N98="MODERADO","3",IF(N98="MAYOR","4",IF(N98="CATASTRÓFICO","5","")))))</f>
        <v>4</v>
      </c>
      <c r="P98" s="213">
        <f t="shared" ref="P98" si="198">IF(M98="","",M98*O98)</f>
        <v>12</v>
      </c>
      <c r="Q98" s="214" t="str">
        <f t="shared" ref="Q98" si="199">IF(P98="","",IF(P98&gt;=15,"RIESGO EXTREMO",IF(P98&gt;=7,"RIESGO ALTO",IF(P98&gt;=4,"RIESGO MODERADO",IF(P98&gt;=1,"RIESGO BAJO","")))))</f>
        <v>RIESGO ALTO</v>
      </c>
      <c r="R98" s="438" t="s">
        <v>251</v>
      </c>
      <c r="S98" s="439"/>
      <c r="T98" s="211" t="s">
        <v>56</v>
      </c>
      <c r="U98" s="215"/>
      <c r="V98" s="211" t="s">
        <v>55</v>
      </c>
      <c r="W98" s="215"/>
      <c r="X98" s="211" t="s">
        <v>56</v>
      </c>
      <c r="Y98" s="216">
        <f t="shared" ref="Y98" si="200">IF(X98="SI",25,0)</f>
        <v>0</v>
      </c>
      <c r="Z98" s="211" t="s">
        <v>56</v>
      </c>
      <c r="AA98" s="215">
        <f t="shared" ref="AA98" si="201">IF(Z98="SI",15,0)</f>
        <v>0</v>
      </c>
      <c r="AB98" s="211" t="s">
        <v>56</v>
      </c>
      <c r="AC98" s="216">
        <f t="shared" ref="AC98" si="202">IF(AB98="SI",10,0)</f>
        <v>0</v>
      </c>
      <c r="AD98" s="211" t="s">
        <v>56</v>
      </c>
      <c r="AE98" s="215">
        <f t="shared" ref="AE98" si="203">IF(AD98="SI",30,0)</f>
        <v>0</v>
      </c>
      <c r="AF98" s="217">
        <f t="shared" ref="AF98" si="204">U98+W98+Y98+AA98+AC98+AE98</f>
        <v>0</v>
      </c>
      <c r="AG98" s="225" t="str">
        <f t="shared" ref="AG98" si="205">IF(AF98="","",IF(AF98="","",IF(AF98&gt;76,"2",IF(AF98&gt;=51,"1",IF(AF98&gt;=0,"0","")))))</f>
        <v>0</v>
      </c>
      <c r="AH98" s="211" t="s">
        <v>131</v>
      </c>
      <c r="AI98" s="212" t="str">
        <f t="shared" si="100"/>
        <v>3</v>
      </c>
      <c r="AJ98" s="211" t="s">
        <v>53</v>
      </c>
      <c r="AK98" s="212" t="str">
        <f t="shared" ref="AK98" si="206">IF(AJ98="INSIGNIFICANTE","1",IF(AJ98="MENOR","2",IF(AJ98="MODERADO","3",IF(AJ98="MAYOR","4",IF(AJ98="CATASTRÓFICO","5","")))))</f>
        <v>4</v>
      </c>
      <c r="AL98" s="213">
        <f t="shared" si="102"/>
        <v>12</v>
      </c>
      <c r="AM98" s="213" t="str">
        <f t="shared" ref="AM98" si="207">IF(AL98="","",IF(AL98&gt;=15,"RIESGO EXTREMO",IF(AL98&gt;=7,"RIESGO ALTO",IF(AL98&gt;=4,"RIESGO MODERADO",IF(AL98&gt;=1,"RIESGO BAJO","")))))</f>
        <v>RIESGO ALTO</v>
      </c>
      <c r="AN98" s="214" t="str">
        <f t="shared" ref="AN98" si="208">IF(AM98="","",IF(AM98="RIESGO EXTREMO","COMPARTIR O TRANSFERIR EL RIESGO",IF(AM98="RIESGO ALTO","EVITAR EL RIESGO",IF(AM98="RIESGO MODERADO","REDUCIR EL RIESGO",IF(AM98="RIESGO BAJO","ASUMIR","")))))</f>
        <v>EVITAR EL RIESGO</v>
      </c>
      <c r="AO98" s="218" t="s">
        <v>802</v>
      </c>
      <c r="AP98" s="219" t="s">
        <v>796</v>
      </c>
      <c r="AQ98" s="220">
        <v>42735</v>
      </c>
      <c r="AR98" s="221" t="s">
        <v>808</v>
      </c>
    </row>
    <row r="99" spans="2:44" ht="252" hidden="1">
      <c r="B99" s="290" t="s">
        <v>129</v>
      </c>
      <c r="C99" s="247">
        <v>87</v>
      </c>
      <c r="D99" s="157" t="s">
        <v>100</v>
      </c>
      <c r="E99" s="157" t="s">
        <v>105</v>
      </c>
      <c r="F99" s="248" t="s">
        <v>320</v>
      </c>
      <c r="G99" s="158" t="s">
        <v>469</v>
      </c>
      <c r="H99" s="159" t="s">
        <v>470</v>
      </c>
      <c r="I99" s="159" t="s">
        <v>471</v>
      </c>
      <c r="J99" s="254" t="s">
        <v>116</v>
      </c>
      <c r="K99" s="243" t="str">
        <f>IF(J99="corrupción","impactoco","impacto")</f>
        <v>impacto</v>
      </c>
      <c r="L99" s="160" t="s">
        <v>131</v>
      </c>
      <c r="M99" s="162" t="str">
        <f t="shared" si="89"/>
        <v>3</v>
      </c>
      <c r="N99" s="161" t="s">
        <v>53</v>
      </c>
      <c r="O99" s="162" t="str">
        <f>IF(N99="INSIGNIFICANTE","1",IF(N99="MENOR","2",IF(N99="MODERADO","3",IF(N99="MAYOR","4",IF(N99="CATASTRÓFICO","5","")))))</f>
        <v>4</v>
      </c>
      <c r="P99" s="163">
        <f>IF(M99="","",M99*O99)</f>
        <v>12</v>
      </c>
      <c r="Q99" s="164" t="str">
        <f>IF(P99="","",IF(P99&gt;=15,"RIESGO EXTREMO",IF(P99&gt;=7,"RIESGO ALTO",IF(P99&gt;=4,"RIESGO MODERADO",IF(P99&gt;=1,"RIESGO BAJO","")))))</f>
        <v>RIESGO ALTO</v>
      </c>
      <c r="R99" s="450" t="s">
        <v>472</v>
      </c>
      <c r="S99" s="451"/>
      <c r="T99" s="161" t="s">
        <v>56</v>
      </c>
      <c r="U99" s="165">
        <f>IF(T99="SI",15,0)</f>
        <v>0</v>
      </c>
      <c r="V99" s="161" t="s">
        <v>56</v>
      </c>
      <c r="W99" s="165">
        <f>IF(V99="SI",5,0)</f>
        <v>0</v>
      </c>
      <c r="X99" s="161" t="s">
        <v>56</v>
      </c>
      <c r="Y99" s="166">
        <f>IF(X99="SI",25,0)</f>
        <v>0</v>
      </c>
      <c r="Z99" s="161" t="s">
        <v>56</v>
      </c>
      <c r="AA99" s="165">
        <f>IF(Z99="SI",15,0)</f>
        <v>0</v>
      </c>
      <c r="AB99" s="161" t="s">
        <v>56</v>
      </c>
      <c r="AC99" s="166">
        <f>IF(AB99="SI",10,0)</f>
        <v>0</v>
      </c>
      <c r="AD99" s="161" t="s">
        <v>56</v>
      </c>
      <c r="AE99" s="165">
        <f>IF(AD99="SI",30,0)</f>
        <v>0</v>
      </c>
      <c r="AF99" s="167">
        <f>U99+W99+Y99+AA99+AC99+AE99</f>
        <v>0</v>
      </c>
      <c r="AG99" s="163" t="str">
        <f>IF(AF99="","",IF(AF99="","",IF(AF99&gt;76,"2",IF(AF99&gt;=51,"1",IF(AF99&gt;=0,"0","")))))</f>
        <v>0</v>
      </c>
      <c r="AH99" s="161" t="s">
        <v>131</v>
      </c>
      <c r="AI99" s="162" t="str">
        <f t="shared" si="100"/>
        <v>3</v>
      </c>
      <c r="AJ99" s="161" t="s">
        <v>53</v>
      </c>
      <c r="AK99" s="162" t="str">
        <f>IF(AJ99="INSIGNIFICANTE","1",IF(AJ99="MENOR","2",IF(AJ99="MODERADO","3",IF(AJ99="MAYOR","4",IF(AJ99="CATASTRÓFICO","5","")))))</f>
        <v>4</v>
      </c>
      <c r="AL99" s="163">
        <f t="shared" si="102"/>
        <v>12</v>
      </c>
      <c r="AM99" s="163" t="str">
        <f>IF(AL99="","",IF(AL99&gt;=15,"RIESGO EXTREMO",IF(AL99&gt;=7,"RIESGO ALTO",IF(AL99&gt;=4,"RIESGO MODERADO",IF(AL99&gt;=1,"RIESGO BAJO","")))))</f>
        <v>RIESGO ALTO</v>
      </c>
      <c r="AN99" s="164" t="str">
        <f>IF(AM99="","",IF(AM99="RIESGO EXTREMO","COMPARTIR O TRANSFERIR EL RIESGO",IF(AM99="RIESGO ALTO","EVITAR EL RIESGO",IF(AM99="RIESGO MODERADO","REDUCIR EL RIESGO",IF(AM99="RIESGO BAJO","ASUMIR","")))))</f>
        <v>EVITAR EL RIESGO</v>
      </c>
      <c r="AO99" s="258" t="s">
        <v>473</v>
      </c>
      <c r="AP99" s="169" t="s">
        <v>474</v>
      </c>
      <c r="AQ99" s="228">
        <v>42735</v>
      </c>
      <c r="AR99" s="170" t="s">
        <v>475</v>
      </c>
    </row>
    <row r="100" spans="2:44" ht="234" hidden="1">
      <c r="B100" s="291" t="s">
        <v>129</v>
      </c>
      <c r="C100" s="249">
        <v>88</v>
      </c>
      <c r="D100" s="171" t="s">
        <v>47</v>
      </c>
      <c r="E100" s="171" t="s">
        <v>60</v>
      </c>
      <c r="F100" s="250" t="s">
        <v>61</v>
      </c>
      <c r="G100" s="172" t="s">
        <v>476</v>
      </c>
      <c r="H100" s="173" t="s">
        <v>477</v>
      </c>
      <c r="I100" s="173" t="s">
        <v>478</v>
      </c>
      <c r="J100" s="255" t="s">
        <v>64</v>
      </c>
      <c r="K100" s="244" t="str">
        <f t="shared" ref="K100:K115" si="209">IF(J100="corrupción","impactoco","impacto")</f>
        <v>impacto</v>
      </c>
      <c r="L100" s="174" t="s">
        <v>131</v>
      </c>
      <c r="M100" s="176" t="str">
        <f t="shared" si="89"/>
        <v>3</v>
      </c>
      <c r="N100" s="175" t="s">
        <v>53</v>
      </c>
      <c r="O100" s="176" t="str">
        <f t="shared" ref="O100:O115" si="210">IF(N100="INSIGNIFICANTE","1",IF(N100="MENOR","2",IF(N100="MODERADO","3",IF(N100="MAYOR","4",IF(N100="CATASTRÓFICO","5","")))))</f>
        <v>4</v>
      </c>
      <c r="P100" s="177">
        <f t="shared" ref="P100:P115" si="211">IF(M100="","",M100*O100)</f>
        <v>12</v>
      </c>
      <c r="Q100" s="178" t="str">
        <f t="shared" ref="Q100:Q115" si="212">IF(P100="","",IF(P100&gt;=15,"RIESGO EXTREMO",IF(P100&gt;=7,"RIESGO ALTO",IF(P100&gt;=4,"RIESGO MODERADO",IF(P100&gt;=1,"RIESGO BAJO","")))))</f>
        <v>RIESGO ALTO</v>
      </c>
      <c r="R100" s="446" t="s">
        <v>479</v>
      </c>
      <c r="S100" s="447" t="s">
        <v>480</v>
      </c>
      <c r="T100" s="175" t="s">
        <v>56</v>
      </c>
      <c r="U100" s="179">
        <f t="shared" ref="U100:U115" si="213">IF(T100="SI",15,0)</f>
        <v>0</v>
      </c>
      <c r="V100" s="175" t="s">
        <v>56</v>
      </c>
      <c r="W100" s="179">
        <f t="shared" ref="W100:W115" si="214">IF(V100="SI",5,0)</f>
        <v>0</v>
      </c>
      <c r="X100" s="175" t="s">
        <v>56</v>
      </c>
      <c r="Y100" s="180">
        <f t="shared" ref="Y100:Y107" si="215">IF(X100="SI",25,0)</f>
        <v>0</v>
      </c>
      <c r="Z100" s="175" t="s">
        <v>56</v>
      </c>
      <c r="AA100" s="179">
        <f t="shared" ref="AA100:AA115" si="216">IF(Z100="SI",15,0)</f>
        <v>0</v>
      </c>
      <c r="AB100" s="175" t="s">
        <v>56</v>
      </c>
      <c r="AC100" s="180">
        <f t="shared" ref="AC100:AC115" si="217">IF(AB100="SI",10,0)</f>
        <v>0</v>
      </c>
      <c r="AD100" s="175" t="s">
        <v>56</v>
      </c>
      <c r="AE100" s="179">
        <f t="shared" ref="AE100:AE115" si="218">IF(AD100="SI",30,0)</f>
        <v>0</v>
      </c>
      <c r="AF100" s="181">
        <f t="shared" ref="AF100:AF107" si="219">U100+W100+Y100+AA100+AC100+AE100</f>
        <v>0</v>
      </c>
      <c r="AG100" s="224" t="str">
        <f t="shared" ref="AG100:AG115" si="220">IF(AF100="","",IF(AF100="","",IF(AF100&gt;76,"2",IF(AF100&gt;=51,"1",IF(AF100&gt;=0,"0","")))))</f>
        <v>0</v>
      </c>
      <c r="AH100" s="175" t="s">
        <v>131</v>
      </c>
      <c r="AI100" s="176" t="str">
        <f t="shared" si="100"/>
        <v>3</v>
      </c>
      <c r="AJ100" s="175" t="s">
        <v>53</v>
      </c>
      <c r="AK100" s="176" t="str">
        <f t="shared" ref="AK100:AK115" si="221">IF(AJ100="INSIGNIFICANTE","1",IF(AJ100="MENOR","2",IF(AJ100="MODERADO","3",IF(AJ100="MAYOR","4",IF(AJ100="CATASTRÓFICO","5","")))))</f>
        <v>4</v>
      </c>
      <c r="AL100" s="177">
        <f t="shared" si="102"/>
        <v>12</v>
      </c>
      <c r="AM100" s="177" t="str">
        <f t="shared" ref="AM100:AM115" si="222">IF(AL100="","",IF(AL100&gt;=15,"RIESGO EXTREMO",IF(AL100&gt;=7,"RIESGO ALTO",IF(AL100&gt;=4,"RIESGO MODERADO",IF(AL100&gt;=1,"RIESGO BAJO","")))))</f>
        <v>RIESGO ALTO</v>
      </c>
      <c r="AN100" s="178" t="str">
        <f t="shared" ref="AN100:AN115" si="223">IF(AM100="","",IF(AM100="RIESGO EXTREMO","COMPARTIR O TRANSFERIR EL RIESGO",IF(AM100="RIESGO ALTO","EVITAR EL RIESGO",IF(AM100="RIESGO MODERADO","REDUCIR EL RIESGO",IF(AM100="RIESGO BAJO","ASUMIR","")))))</f>
        <v>EVITAR EL RIESGO</v>
      </c>
      <c r="AO100" s="187" t="s">
        <v>932</v>
      </c>
      <c r="AP100" s="183" t="s">
        <v>474</v>
      </c>
      <c r="AQ100" s="190">
        <f>+AQ99</f>
        <v>42735</v>
      </c>
      <c r="AR100" s="188" t="s">
        <v>482</v>
      </c>
    </row>
    <row r="101" spans="2:44" ht="234" hidden="1">
      <c r="B101" s="291" t="s">
        <v>129</v>
      </c>
      <c r="C101" s="249">
        <v>89</v>
      </c>
      <c r="D101" s="171" t="s">
        <v>47</v>
      </c>
      <c r="E101" s="171" t="s">
        <v>60</v>
      </c>
      <c r="F101" s="250" t="s">
        <v>61</v>
      </c>
      <c r="G101" s="172" t="s">
        <v>476</v>
      </c>
      <c r="H101" s="173" t="s">
        <v>483</v>
      </c>
      <c r="I101" s="173" t="s">
        <v>484</v>
      </c>
      <c r="J101" s="255" t="s">
        <v>87</v>
      </c>
      <c r="K101" s="244" t="str">
        <f t="shared" si="209"/>
        <v>impacto</v>
      </c>
      <c r="L101" s="174" t="s">
        <v>131</v>
      </c>
      <c r="M101" s="176" t="str">
        <f t="shared" si="89"/>
        <v>3</v>
      </c>
      <c r="N101" s="175" t="s">
        <v>82</v>
      </c>
      <c r="O101" s="176" t="str">
        <f t="shared" si="210"/>
        <v>5</v>
      </c>
      <c r="P101" s="177">
        <f t="shared" si="211"/>
        <v>15</v>
      </c>
      <c r="Q101" s="178" t="str">
        <f t="shared" si="212"/>
        <v>RIESGO EXTREMO</v>
      </c>
      <c r="R101" s="446" t="s">
        <v>485</v>
      </c>
      <c r="S101" s="447" t="s">
        <v>480</v>
      </c>
      <c r="T101" s="175" t="s">
        <v>55</v>
      </c>
      <c r="U101" s="179">
        <f t="shared" si="213"/>
        <v>15</v>
      </c>
      <c r="V101" s="175" t="s">
        <v>55</v>
      </c>
      <c r="W101" s="179">
        <f t="shared" si="214"/>
        <v>5</v>
      </c>
      <c r="X101" s="175" t="s">
        <v>55</v>
      </c>
      <c r="Y101" s="180">
        <f t="shared" si="215"/>
        <v>25</v>
      </c>
      <c r="Z101" s="175" t="s">
        <v>55</v>
      </c>
      <c r="AA101" s="179">
        <f t="shared" si="216"/>
        <v>15</v>
      </c>
      <c r="AB101" s="175" t="s">
        <v>55</v>
      </c>
      <c r="AC101" s="180">
        <f t="shared" si="217"/>
        <v>10</v>
      </c>
      <c r="AD101" s="175" t="s">
        <v>55</v>
      </c>
      <c r="AE101" s="179">
        <f t="shared" si="218"/>
        <v>30</v>
      </c>
      <c r="AF101" s="181">
        <f t="shared" si="219"/>
        <v>100</v>
      </c>
      <c r="AG101" s="224" t="str">
        <f t="shared" si="220"/>
        <v>2</v>
      </c>
      <c r="AH101" s="175" t="s">
        <v>74</v>
      </c>
      <c r="AI101" s="176" t="str">
        <f t="shared" si="100"/>
        <v>1</v>
      </c>
      <c r="AJ101" s="175" t="s">
        <v>82</v>
      </c>
      <c r="AK101" s="176" t="str">
        <f t="shared" si="221"/>
        <v>5</v>
      </c>
      <c r="AL101" s="177">
        <f t="shared" si="102"/>
        <v>5</v>
      </c>
      <c r="AM101" s="177" t="str">
        <f t="shared" si="222"/>
        <v>RIESGO MODERADO</v>
      </c>
      <c r="AN101" s="178" t="str">
        <f t="shared" si="223"/>
        <v>REDUCIR EL RIESGO</v>
      </c>
      <c r="AO101" s="187" t="s">
        <v>486</v>
      </c>
      <c r="AP101" s="183" t="s">
        <v>474</v>
      </c>
      <c r="AQ101" s="190">
        <f>+AQ100</f>
        <v>42735</v>
      </c>
      <c r="AR101" s="188" t="s">
        <v>487</v>
      </c>
    </row>
    <row r="102" spans="2:44" ht="234" hidden="1">
      <c r="B102" s="291" t="s">
        <v>129</v>
      </c>
      <c r="C102" s="249">
        <v>90</v>
      </c>
      <c r="D102" s="171" t="s">
        <v>47</v>
      </c>
      <c r="E102" s="171" t="s">
        <v>60</v>
      </c>
      <c r="F102" s="250" t="s">
        <v>61</v>
      </c>
      <c r="G102" s="172" t="s">
        <v>488</v>
      </c>
      <c r="H102" s="173" t="s">
        <v>489</v>
      </c>
      <c r="I102" s="173" t="s">
        <v>490</v>
      </c>
      <c r="J102" s="255" t="s">
        <v>64</v>
      </c>
      <c r="K102" s="244" t="str">
        <f t="shared" si="209"/>
        <v>impacto</v>
      </c>
      <c r="L102" s="174" t="s">
        <v>131</v>
      </c>
      <c r="M102" s="176" t="str">
        <f t="shared" si="89"/>
        <v>3</v>
      </c>
      <c r="N102" s="175" t="s">
        <v>82</v>
      </c>
      <c r="O102" s="176" t="str">
        <f t="shared" si="210"/>
        <v>5</v>
      </c>
      <c r="P102" s="177">
        <f t="shared" si="211"/>
        <v>15</v>
      </c>
      <c r="Q102" s="178" t="str">
        <f t="shared" si="212"/>
        <v>RIESGO EXTREMO</v>
      </c>
      <c r="R102" s="446" t="s">
        <v>491</v>
      </c>
      <c r="S102" s="447" t="s">
        <v>492</v>
      </c>
      <c r="T102" s="175" t="s">
        <v>55</v>
      </c>
      <c r="U102" s="179">
        <f t="shared" si="213"/>
        <v>15</v>
      </c>
      <c r="V102" s="175" t="s">
        <v>55</v>
      </c>
      <c r="W102" s="179">
        <f t="shared" si="214"/>
        <v>5</v>
      </c>
      <c r="X102" s="175" t="s">
        <v>55</v>
      </c>
      <c r="Y102" s="180">
        <f t="shared" si="215"/>
        <v>25</v>
      </c>
      <c r="Z102" s="175" t="s">
        <v>55</v>
      </c>
      <c r="AA102" s="179">
        <f t="shared" si="216"/>
        <v>15</v>
      </c>
      <c r="AB102" s="175" t="s">
        <v>55</v>
      </c>
      <c r="AC102" s="180">
        <f t="shared" si="217"/>
        <v>10</v>
      </c>
      <c r="AD102" s="175" t="s">
        <v>55</v>
      </c>
      <c r="AE102" s="179">
        <f t="shared" si="218"/>
        <v>30</v>
      </c>
      <c r="AF102" s="181">
        <f t="shared" si="219"/>
        <v>100</v>
      </c>
      <c r="AG102" s="224" t="str">
        <f t="shared" si="220"/>
        <v>2</v>
      </c>
      <c r="AH102" s="175" t="s">
        <v>74</v>
      </c>
      <c r="AI102" s="176" t="str">
        <f t="shared" si="100"/>
        <v>1</v>
      </c>
      <c r="AJ102" s="175" t="s">
        <v>82</v>
      </c>
      <c r="AK102" s="176" t="str">
        <f t="shared" si="221"/>
        <v>5</v>
      </c>
      <c r="AL102" s="177">
        <f t="shared" si="102"/>
        <v>5</v>
      </c>
      <c r="AM102" s="177" t="str">
        <f t="shared" si="222"/>
        <v>RIESGO MODERADO</v>
      </c>
      <c r="AN102" s="178" t="str">
        <f t="shared" si="223"/>
        <v>REDUCIR EL RIESGO</v>
      </c>
      <c r="AO102" s="187" t="s">
        <v>932</v>
      </c>
      <c r="AP102" s="183" t="s">
        <v>474</v>
      </c>
      <c r="AQ102" s="190">
        <f>+AQ101</f>
        <v>42735</v>
      </c>
      <c r="AR102" s="188" t="s">
        <v>487</v>
      </c>
    </row>
    <row r="103" spans="2:44" ht="234" hidden="1">
      <c r="B103" s="291" t="s">
        <v>129</v>
      </c>
      <c r="C103" s="249">
        <v>91</v>
      </c>
      <c r="D103" s="171" t="s">
        <v>100</v>
      </c>
      <c r="E103" s="171" t="s">
        <v>111</v>
      </c>
      <c r="F103" s="250" t="s">
        <v>495</v>
      </c>
      <c r="G103" s="172" t="s">
        <v>496</v>
      </c>
      <c r="H103" s="173" t="s">
        <v>497</v>
      </c>
      <c r="I103" s="173" t="s">
        <v>484</v>
      </c>
      <c r="J103" s="255" t="s">
        <v>87</v>
      </c>
      <c r="K103" s="244" t="str">
        <f t="shared" si="209"/>
        <v>impacto</v>
      </c>
      <c r="L103" s="174" t="s">
        <v>74</v>
      </c>
      <c r="M103" s="176" t="str">
        <f t="shared" si="89"/>
        <v>1</v>
      </c>
      <c r="N103" s="175" t="s">
        <v>53</v>
      </c>
      <c r="O103" s="176" t="str">
        <f t="shared" si="210"/>
        <v>4</v>
      </c>
      <c r="P103" s="177">
        <f t="shared" si="211"/>
        <v>4</v>
      </c>
      <c r="Q103" s="178" t="str">
        <f t="shared" si="212"/>
        <v>RIESGO MODERADO</v>
      </c>
      <c r="R103" s="446" t="s">
        <v>498</v>
      </c>
      <c r="S103" s="447" t="s">
        <v>499</v>
      </c>
      <c r="T103" s="175" t="s">
        <v>55</v>
      </c>
      <c r="U103" s="179">
        <f t="shared" si="213"/>
        <v>15</v>
      </c>
      <c r="V103" s="175" t="s">
        <v>55</v>
      </c>
      <c r="W103" s="179">
        <f t="shared" si="214"/>
        <v>5</v>
      </c>
      <c r="X103" s="175" t="s">
        <v>55</v>
      </c>
      <c r="Y103" s="180">
        <f t="shared" si="215"/>
        <v>25</v>
      </c>
      <c r="Z103" s="175" t="s">
        <v>55</v>
      </c>
      <c r="AA103" s="179">
        <f t="shared" si="216"/>
        <v>15</v>
      </c>
      <c r="AB103" s="175" t="s">
        <v>55</v>
      </c>
      <c r="AC103" s="180">
        <f t="shared" si="217"/>
        <v>10</v>
      </c>
      <c r="AD103" s="175" t="s">
        <v>55</v>
      </c>
      <c r="AE103" s="179">
        <f t="shared" si="218"/>
        <v>30</v>
      </c>
      <c r="AF103" s="181">
        <f t="shared" si="219"/>
        <v>100</v>
      </c>
      <c r="AG103" s="224" t="str">
        <f t="shared" si="220"/>
        <v>2</v>
      </c>
      <c r="AH103" s="175" t="s">
        <v>74</v>
      </c>
      <c r="AI103" s="176" t="str">
        <f t="shared" si="100"/>
        <v>1</v>
      </c>
      <c r="AJ103" s="175" t="s">
        <v>53</v>
      </c>
      <c r="AK103" s="176" t="str">
        <f t="shared" si="221"/>
        <v>4</v>
      </c>
      <c r="AL103" s="177">
        <f t="shared" si="102"/>
        <v>4</v>
      </c>
      <c r="AM103" s="177" t="str">
        <f t="shared" si="222"/>
        <v>RIESGO MODERADO</v>
      </c>
      <c r="AN103" s="178" t="str">
        <f t="shared" si="223"/>
        <v>REDUCIR EL RIESGO</v>
      </c>
      <c r="AO103" s="187" t="s">
        <v>932</v>
      </c>
      <c r="AP103" s="183" t="s">
        <v>474</v>
      </c>
      <c r="AQ103" s="190">
        <f>+AQ102</f>
        <v>42735</v>
      </c>
      <c r="AR103" s="188" t="s">
        <v>500</v>
      </c>
    </row>
    <row r="104" spans="2:44" ht="90">
      <c r="B104" s="291" t="s">
        <v>129</v>
      </c>
      <c r="C104" s="249">
        <v>92</v>
      </c>
      <c r="D104" s="171" t="s">
        <v>47</v>
      </c>
      <c r="E104" s="171" t="s">
        <v>118</v>
      </c>
      <c r="F104" s="250" t="s">
        <v>198</v>
      </c>
      <c r="G104" s="172" t="s">
        <v>501</v>
      </c>
      <c r="H104" s="173" t="s">
        <v>502</v>
      </c>
      <c r="I104" s="173" t="s">
        <v>484</v>
      </c>
      <c r="J104" s="255" t="s">
        <v>81</v>
      </c>
      <c r="K104" s="244" t="str">
        <f t="shared" si="209"/>
        <v>impactoco</v>
      </c>
      <c r="L104" s="174" t="s">
        <v>74</v>
      </c>
      <c r="M104" s="176" t="str">
        <f t="shared" si="89"/>
        <v>1</v>
      </c>
      <c r="N104" s="175" t="s">
        <v>53</v>
      </c>
      <c r="O104" s="176" t="str">
        <f t="shared" si="210"/>
        <v>4</v>
      </c>
      <c r="P104" s="177">
        <f t="shared" si="211"/>
        <v>4</v>
      </c>
      <c r="Q104" s="178" t="str">
        <f t="shared" si="212"/>
        <v>RIESGO MODERADO</v>
      </c>
      <c r="R104" s="446" t="s">
        <v>503</v>
      </c>
      <c r="S104" s="447" t="s">
        <v>504</v>
      </c>
      <c r="T104" s="175" t="s">
        <v>55</v>
      </c>
      <c r="U104" s="179">
        <f t="shared" si="213"/>
        <v>15</v>
      </c>
      <c r="V104" s="175" t="s">
        <v>55</v>
      </c>
      <c r="W104" s="179">
        <f t="shared" si="214"/>
        <v>5</v>
      </c>
      <c r="X104" s="175" t="s">
        <v>55</v>
      </c>
      <c r="Y104" s="180">
        <f t="shared" si="215"/>
        <v>25</v>
      </c>
      <c r="Z104" s="175" t="s">
        <v>55</v>
      </c>
      <c r="AA104" s="179">
        <f t="shared" si="216"/>
        <v>15</v>
      </c>
      <c r="AB104" s="175" t="s">
        <v>55</v>
      </c>
      <c r="AC104" s="180">
        <f t="shared" si="217"/>
        <v>10</v>
      </c>
      <c r="AD104" s="175" t="s">
        <v>55</v>
      </c>
      <c r="AE104" s="179">
        <f t="shared" si="218"/>
        <v>30</v>
      </c>
      <c r="AF104" s="181">
        <f t="shared" si="219"/>
        <v>100</v>
      </c>
      <c r="AG104" s="224" t="str">
        <f t="shared" si="220"/>
        <v>2</v>
      </c>
      <c r="AH104" s="175" t="s">
        <v>74</v>
      </c>
      <c r="AI104" s="176" t="str">
        <f t="shared" si="100"/>
        <v>1</v>
      </c>
      <c r="AJ104" s="175" t="s">
        <v>53</v>
      </c>
      <c r="AK104" s="176" t="str">
        <f t="shared" si="221"/>
        <v>4</v>
      </c>
      <c r="AL104" s="177">
        <f t="shared" si="102"/>
        <v>4</v>
      </c>
      <c r="AM104" s="177" t="str">
        <f t="shared" si="222"/>
        <v>RIESGO MODERADO</v>
      </c>
      <c r="AN104" s="178" t="str">
        <f t="shared" si="223"/>
        <v>REDUCIR EL RIESGO</v>
      </c>
      <c r="AO104" s="187" t="s">
        <v>505</v>
      </c>
      <c r="AP104" s="183" t="s">
        <v>474</v>
      </c>
      <c r="AQ104" s="190">
        <v>42735</v>
      </c>
      <c r="AR104" s="188" t="s">
        <v>506</v>
      </c>
    </row>
    <row r="105" spans="2:44" ht="54" hidden="1">
      <c r="B105" s="291" t="s">
        <v>129</v>
      </c>
      <c r="C105" s="249">
        <v>93</v>
      </c>
      <c r="D105" s="171" t="s">
        <v>47</v>
      </c>
      <c r="E105" s="171" t="s">
        <v>48</v>
      </c>
      <c r="F105" s="250" t="s">
        <v>507</v>
      </c>
      <c r="G105" s="172" t="s">
        <v>508</v>
      </c>
      <c r="H105" s="173" t="s">
        <v>509</v>
      </c>
      <c r="I105" s="173" t="s">
        <v>510</v>
      </c>
      <c r="J105" s="255" t="s">
        <v>51</v>
      </c>
      <c r="K105" s="244" t="str">
        <f t="shared" si="209"/>
        <v>impacto</v>
      </c>
      <c r="L105" s="174" t="s">
        <v>74</v>
      </c>
      <c r="M105" s="176" t="str">
        <f t="shared" si="89"/>
        <v>1</v>
      </c>
      <c r="N105" s="175" t="s">
        <v>135</v>
      </c>
      <c r="O105" s="176" t="str">
        <f t="shared" si="210"/>
        <v>1</v>
      </c>
      <c r="P105" s="177">
        <f t="shared" si="211"/>
        <v>1</v>
      </c>
      <c r="Q105" s="178" t="str">
        <f t="shared" si="212"/>
        <v>RIESGO BAJO</v>
      </c>
      <c r="R105" s="446" t="s">
        <v>511</v>
      </c>
      <c r="S105" s="447" t="s">
        <v>512</v>
      </c>
      <c r="T105" s="175" t="s">
        <v>55</v>
      </c>
      <c r="U105" s="179">
        <f t="shared" si="213"/>
        <v>15</v>
      </c>
      <c r="V105" s="175" t="s">
        <v>55</v>
      </c>
      <c r="W105" s="179">
        <f t="shared" si="214"/>
        <v>5</v>
      </c>
      <c r="X105" s="175" t="s">
        <v>55</v>
      </c>
      <c r="Y105" s="180">
        <f t="shared" si="215"/>
        <v>25</v>
      </c>
      <c r="Z105" s="175" t="s">
        <v>55</v>
      </c>
      <c r="AA105" s="179">
        <f t="shared" si="216"/>
        <v>15</v>
      </c>
      <c r="AB105" s="175" t="s">
        <v>55</v>
      </c>
      <c r="AC105" s="180">
        <f t="shared" si="217"/>
        <v>10</v>
      </c>
      <c r="AD105" s="175" t="s">
        <v>55</v>
      </c>
      <c r="AE105" s="179">
        <f t="shared" si="218"/>
        <v>30</v>
      </c>
      <c r="AF105" s="181">
        <f t="shared" si="219"/>
        <v>100</v>
      </c>
      <c r="AG105" s="224" t="str">
        <f t="shared" si="220"/>
        <v>2</v>
      </c>
      <c r="AH105" s="175" t="s">
        <v>74</v>
      </c>
      <c r="AI105" s="176" t="str">
        <f t="shared" si="100"/>
        <v>1</v>
      </c>
      <c r="AJ105" s="175" t="s">
        <v>135</v>
      </c>
      <c r="AK105" s="176" t="str">
        <f t="shared" si="221"/>
        <v>1</v>
      </c>
      <c r="AL105" s="177">
        <f t="shared" si="102"/>
        <v>1</v>
      </c>
      <c r="AM105" s="177" t="str">
        <f t="shared" si="222"/>
        <v>RIESGO BAJO</v>
      </c>
      <c r="AN105" s="178" t="str">
        <f t="shared" si="223"/>
        <v>ASUMIR</v>
      </c>
      <c r="AO105" s="187" t="s">
        <v>505</v>
      </c>
      <c r="AP105" s="183" t="s">
        <v>474</v>
      </c>
      <c r="AQ105" s="190">
        <v>42735</v>
      </c>
      <c r="AR105" s="189" t="s">
        <v>513</v>
      </c>
    </row>
    <row r="106" spans="2:44" ht="54" hidden="1">
      <c r="B106" s="291" t="s">
        <v>129</v>
      </c>
      <c r="C106" s="249">
        <v>94</v>
      </c>
      <c r="D106" s="171" t="s">
        <v>47</v>
      </c>
      <c r="E106" s="171" t="s">
        <v>48</v>
      </c>
      <c r="F106" s="250" t="s">
        <v>443</v>
      </c>
      <c r="G106" s="172" t="s">
        <v>514</v>
      </c>
      <c r="H106" s="173" t="s">
        <v>515</v>
      </c>
      <c r="I106" s="173" t="s">
        <v>516</v>
      </c>
      <c r="J106" s="255" t="s">
        <v>51</v>
      </c>
      <c r="K106" s="244" t="str">
        <f t="shared" si="209"/>
        <v>impacto</v>
      </c>
      <c r="L106" s="174" t="s">
        <v>73</v>
      </c>
      <c r="M106" s="176" t="str">
        <f t="shared" si="89"/>
        <v>2</v>
      </c>
      <c r="N106" s="175" t="s">
        <v>83</v>
      </c>
      <c r="O106" s="176" t="str">
        <f t="shared" si="210"/>
        <v>3</v>
      </c>
      <c r="P106" s="177">
        <f t="shared" si="211"/>
        <v>6</v>
      </c>
      <c r="Q106" s="178" t="str">
        <f t="shared" si="212"/>
        <v>RIESGO MODERADO</v>
      </c>
      <c r="R106" s="446" t="s">
        <v>517</v>
      </c>
      <c r="S106" s="447"/>
      <c r="T106" s="175" t="s">
        <v>55</v>
      </c>
      <c r="U106" s="175">
        <f t="shared" si="213"/>
        <v>15</v>
      </c>
      <c r="V106" s="175" t="s">
        <v>55</v>
      </c>
      <c r="W106" s="175">
        <f t="shared" si="214"/>
        <v>5</v>
      </c>
      <c r="X106" s="175" t="s">
        <v>55</v>
      </c>
      <c r="Y106" s="175">
        <f t="shared" si="215"/>
        <v>25</v>
      </c>
      <c r="Z106" s="175" t="s">
        <v>55</v>
      </c>
      <c r="AA106" s="175">
        <f t="shared" si="216"/>
        <v>15</v>
      </c>
      <c r="AB106" s="175" t="s">
        <v>55</v>
      </c>
      <c r="AC106" s="175">
        <f t="shared" si="217"/>
        <v>10</v>
      </c>
      <c r="AD106" s="175" t="s">
        <v>55</v>
      </c>
      <c r="AE106" s="179">
        <f t="shared" si="218"/>
        <v>30</v>
      </c>
      <c r="AF106" s="181">
        <f t="shared" si="219"/>
        <v>100</v>
      </c>
      <c r="AG106" s="224" t="str">
        <f t="shared" si="220"/>
        <v>2</v>
      </c>
      <c r="AH106" s="175" t="s">
        <v>74</v>
      </c>
      <c r="AI106" s="176" t="str">
        <f t="shared" si="100"/>
        <v>1</v>
      </c>
      <c r="AJ106" s="175" t="s">
        <v>83</v>
      </c>
      <c r="AK106" s="176" t="str">
        <f t="shared" si="221"/>
        <v>3</v>
      </c>
      <c r="AL106" s="177">
        <f t="shared" si="102"/>
        <v>3</v>
      </c>
      <c r="AM106" s="177" t="str">
        <f t="shared" si="222"/>
        <v>RIESGO BAJO</v>
      </c>
      <c r="AN106" s="178" t="str">
        <f t="shared" si="223"/>
        <v>ASUMIR</v>
      </c>
      <c r="AO106" s="187" t="s">
        <v>518</v>
      </c>
      <c r="AP106" s="183" t="s">
        <v>474</v>
      </c>
      <c r="AQ106" s="190">
        <v>42735</v>
      </c>
      <c r="AR106" s="189" t="s">
        <v>519</v>
      </c>
    </row>
    <row r="107" spans="2:44" ht="54.75" hidden="1" thickBot="1">
      <c r="B107" s="292" t="s">
        <v>129</v>
      </c>
      <c r="C107" s="251">
        <v>95</v>
      </c>
      <c r="D107" s="207" t="s">
        <v>47</v>
      </c>
      <c r="E107" s="207" t="s">
        <v>48</v>
      </c>
      <c r="F107" s="252" t="s">
        <v>507</v>
      </c>
      <c r="G107" s="208" t="s">
        <v>520</v>
      </c>
      <c r="H107" s="209" t="s">
        <v>521</v>
      </c>
      <c r="I107" s="209" t="s">
        <v>522</v>
      </c>
      <c r="J107" s="256" t="s">
        <v>51</v>
      </c>
      <c r="K107" s="245" t="str">
        <f t="shared" si="209"/>
        <v>impacto</v>
      </c>
      <c r="L107" s="210" t="s">
        <v>131</v>
      </c>
      <c r="M107" s="212" t="str">
        <f t="shared" si="89"/>
        <v>3</v>
      </c>
      <c r="N107" s="211" t="s">
        <v>53</v>
      </c>
      <c r="O107" s="212" t="str">
        <f t="shared" si="210"/>
        <v>4</v>
      </c>
      <c r="P107" s="213">
        <f t="shared" si="211"/>
        <v>12</v>
      </c>
      <c r="Q107" s="214" t="str">
        <f t="shared" si="212"/>
        <v>RIESGO ALTO</v>
      </c>
      <c r="R107" s="438" t="s">
        <v>251</v>
      </c>
      <c r="S107" s="439"/>
      <c r="T107" s="211" t="s">
        <v>56</v>
      </c>
      <c r="U107" s="215">
        <f t="shared" si="213"/>
        <v>0</v>
      </c>
      <c r="V107" s="211" t="s">
        <v>56</v>
      </c>
      <c r="W107" s="215">
        <f t="shared" si="214"/>
        <v>0</v>
      </c>
      <c r="X107" s="211" t="s">
        <v>56</v>
      </c>
      <c r="Y107" s="216">
        <f t="shared" si="215"/>
        <v>0</v>
      </c>
      <c r="Z107" s="211" t="s">
        <v>56</v>
      </c>
      <c r="AA107" s="215">
        <f t="shared" si="216"/>
        <v>0</v>
      </c>
      <c r="AB107" s="211" t="s">
        <v>56</v>
      </c>
      <c r="AC107" s="216">
        <f t="shared" si="217"/>
        <v>0</v>
      </c>
      <c r="AD107" s="211" t="s">
        <v>56</v>
      </c>
      <c r="AE107" s="215">
        <f t="shared" si="218"/>
        <v>0</v>
      </c>
      <c r="AF107" s="217">
        <f t="shared" si="219"/>
        <v>0</v>
      </c>
      <c r="AG107" s="225" t="str">
        <f t="shared" si="220"/>
        <v>0</v>
      </c>
      <c r="AH107" s="211" t="s">
        <v>131</v>
      </c>
      <c r="AI107" s="212" t="str">
        <f t="shared" si="100"/>
        <v>3</v>
      </c>
      <c r="AJ107" s="211" t="s">
        <v>53</v>
      </c>
      <c r="AK107" s="212" t="str">
        <f t="shared" si="221"/>
        <v>4</v>
      </c>
      <c r="AL107" s="213">
        <f t="shared" si="102"/>
        <v>12</v>
      </c>
      <c r="AM107" s="213" t="str">
        <f t="shared" si="222"/>
        <v>RIESGO ALTO</v>
      </c>
      <c r="AN107" s="214" t="str">
        <f t="shared" si="223"/>
        <v>EVITAR EL RIESGO</v>
      </c>
      <c r="AO107" s="218" t="s">
        <v>523</v>
      </c>
      <c r="AP107" s="219" t="s">
        <v>524</v>
      </c>
      <c r="AQ107" s="220">
        <v>42735</v>
      </c>
      <c r="AR107" s="221" t="s">
        <v>475</v>
      </c>
    </row>
    <row r="108" spans="2:44" ht="72" hidden="1">
      <c r="B108" s="290" t="s">
        <v>123</v>
      </c>
      <c r="C108" s="247">
        <v>96</v>
      </c>
      <c r="D108" s="157" t="s">
        <v>100</v>
      </c>
      <c r="E108" s="157" t="s">
        <v>98</v>
      </c>
      <c r="F108" s="248" t="s">
        <v>415</v>
      </c>
      <c r="G108" s="158" t="s">
        <v>416</v>
      </c>
      <c r="H108" s="159" t="s">
        <v>417</v>
      </c>
      <c r="I108" s="159" t="s">
        <v>418</v>
      </c>
      <c r="J108" s="254" t="s">
        <v>72</v>
      </c>
      <c r="K108" s="243" t="str">
        <f t="shared" si="209"/>
        <v>impacto</v>
      </c>
      <c r="L108" s="160" t="s">
        <v>65</v>
      </c>
      <c r="M108" s="162" t="str">
        <f t="shared" si="89"/>
        <v>4</v>
      </c>
      <c r="N108" s="161" t="s">
        <v>53</v>
      </c>
      <c r="O108" s="162" t="str">
        <f t="shared" si="210"/>
        <v>4</v>
      </c>
      <c r="P108" s="163">
        <f t="shared" si="211"/>
        <v>16</v>
      </c>
      <c r="Q108" s="164" t="str">
        <f t="shared" si="212"/>
        <v>RIESGO EXTREMO</v>
      </c>
      <c r="R108" s="434" t="s">
        <v>419</v>
      </c>
      <c r="S108" s="435"/>
      <c r="T108" s="161" t="s">
        <v>55</v>
      </c>
      <c r="U108" s="165">
        <f t="shared" si="213"/>
        <v>15</v>
      </c>
      <c r="V108" s="161" t="s">
        <v>55</v>
      </c>
      <c r="W108" s="165">
        <f t="shared" si="214"/>
        <v>5</v>
      </c>
      <c r="X108" s="161" t="s">
        <v>55</v>
      </c>
      <c r="Y108" s="166">
        <f>IF(X108="SI",25,0)</f>
        <v>25</v>
      </c>
      <c r="Z108" s="161" t="s">
        <v>55</v>
      </c>
      <c r="AA108" s="165">
        <f t="shared" si="216"/>
        <v>15</v>
      </c>
      <c r="AB108" s="161" t="s">
        <v>55</v>
      </c>
      <c r="AC108" s="166">
        <f t="shared" si="217"/>
        <v>10</v>
      </c>
      <c r="AD108" s="161" t="s">
        <v>55</v>
      </c>
      <c r="AE108" s="165">
        <f t="shared" si="218"/>
        <v>30</v>
      </c>
      <c r="AF108" s="167">
        <f>U108+W108+Y108+AA108+AC108+AE108</f>
        <v>100</v>
      </c>
      <c r="AG108" s="227" t="str">
        <f t="shared" si="220"/>
        <v>2</v>
      </c>
      <c r="AH108" s="161" t="s">
        <v>73</v>
      </c>
      <c r="AI108" s="162" t="str">
        <f t="shared" si="100"/>
        <v>2</v>
      </c>
      <c r="AJ108" s="161" t="s">
        <v>53</v>
      </c>
      <c r="AK108" s="162" t="str">
        <f t="shared" si="221"/>
        <v>4</v>
      </c>
      <c r="AL108" s="163">
        <f t="shared" si="102"/>
        <v>8</v>
      </c>
      <c r="AM108" s="163" t="str">
        <f t="shared" si="222"/>
        <v>RIESGO ALTO</v>
      </c>
      <c r="AN108" s="164" t="str">
        <f t="shared" si="223"/>
        <v>EVITAR EL RIESGO</v>
      </c>
      <c r="AO108" s="168" t="s">
        <v>420</v>
      </c>
      <c r="AP108" s="169" t="s">
        <v>421</v>
      </c>
      <c r="AQ108" s="228">
        <v>42735</v>
      </c>
      <c r="AR108" s="238" t="s">
        <v>422</v>
      </c>
    </row>
    <row r="109" spans="2:44" ht="126" hidden="1">
      <c r="B109" s="291" t="s">
        <v>123</v>
      </c>
      <c r="C109" s="249">
        <v>97</v>
      </c>
      <c r="D109" s="171" t="s">
        <v>100</v>
      </c>
      <c r="E109" s="171" t="s">
        <v>105</v>
      </c>
      <c r="F109" s="250" t="s">
        <v>423</v>
      </c>
      <c r="G109" s="172" t="s">
        <v>424</v>
      </c>
      <c r="H109" s="173" t="s">
        <v>425</v>
      </c>
      <c r="I109" s="173" t="s">
        <v>426</v>
      </c>
      <c r="J109" s="255" t="s">
        <v>72</v>
      </c>
      <c r="K109" s="244" t="str">
        <f t="shared" si="209"/>
        <v>impacto</v>
      </c>
      <c r="L109" s="174" t="s">
        <v>65</v>
      </c>
      <c r="M109" s="176" t="str">
        <f t="shared" si="89"/>
        <v>4</v>
      </c>
      <c r="N109" s="175" t="s">
        <v>53</v>
      </c>
      <c r="O109" s="176" t="str">
        <f t="shared" si="210"/>
        <v>4</v>
      </c>
      <c r="P109" s="177">
        <f t="shared" si="211"/>
        <v>16</v>
      </c>
      <c r="Q109" s="178" t="str">
        <f t="shared" si="212"/>
        <v>RIESGO EXTREMO</v>
      </c>
      <c r="R109" s="436" t="s">
        <v>427</v>
      </c>
      <c r="S109" s="437"/>
      <c r="T109" s="175" t="s">
        <v>56</v>
      </c>
      <c r="U109" s="179">
        <f t="shared" si="213"/>
        <v>0</v>
      </c>
      <c r="V109" s="175" t="s">
        <v>56</v>
      </c>
      <c r="W109" s="179">
        <f t="shared" si="214"/>
        <v>0</v>
      </c>
      <c r="X109" s="175" t="s">
        <v>56</v>
      </c>
      <c r="Y109" s="180">
        <f t="shared" ref="Y109:Y115" si="224">IF(X109="SI",25,0)</f>
        <v>0</v>
      </c>
      <c r="Z109" s="175" t="s">
        <v>56</v>
      </c>
      <c r="AA109" s="179">
        <f t="shared" si="216"/>
        <v>0</v>
      </c>
      <c r="AB109" s="175" t="s">
        <v>56</v>
      </c>
      <c r="AC109" s="180">
        <f t="shared" si="217"/>
        <v>0</v>
      </c>
      <c r="AD109" s="175" t="s">
        <v>56</v>
      </c>
      <c r="AE109" s="179">
        <f t="shared" si="218"/>
        <v>0</v>
      </c>
      <c r="AF109" s="181">
        <f t="shared" ref="AF109:AF115" si="225">U109+W109+Y109+AA109+AC109+AE109</f>
        <v>0</v>
      </c>
      <c r="AG109" s="224" t="str">
        <f t="shared" si="220"/>
        <v>0</v>
      </c>
      <c r="AH109" s="175" t="s">
        <v>65</v>
      </c>
      <c r="AI109" s="176" t="str">
        <f t="shared" si="100"/>
        <v>4</v>
      </c>
      <c r="AJ109" s="175" t="s">
        <v>53</v>
      </c>
      <c r="AK109" s="176" t="str">
        <f t="shared" si="221"/>
        <v>4</v>
      </c>
      <c r="AL109" s="177">
        <f t="shared" si="102"/>
        <v>16</v>
      </c>
      <c r="AM109" s="177" t="str">
        <f t="shared" si="222"/>
        <v>RIESGO EXTREMO</v>
      </c>
      <c r="AN109" s="178" t="str">
        <f t="shared" si="223"/>
        <v>COMPARTIR O TRANSFERIR EL RIESGO</v>
      </c>
      <c r="AO109" s="182" t="s">
        <v>428</v>
      </c>
      <c r="AP109" s="183" t="s">
        <v>421</v>
      </c>
      <c r="AQ109" s="190" t="s">
        <v>429</v>
      </c>
      <c r="AR109" s="204" t="s">
        <v>430</v>
      </c>
    </row>
    <row r="110" spans="2:44" ht="90" hidden="1">
      <c r="B110" s="291" t="s">
        <v>123</v>
      </c>
      <c r="C110" s="249">
        <v>98</v>
      </c>
      <c r="D110" s="171" t="s">
        <v>100</v>
      </c>
      <c r="E110" s="171" t="s">
        <v>111</v>
      </c>
      <c r="F110" s="250" t="s">
        <v>327</v>
      </c>
      <c r="G110" s="191" t="s">
        <v>431</v>
      </c>
      <c r="H110" s="173" t="s">
        <v>432</v>
      </c>
      <c r="I110" s="173" t="s">
        <v>433</v>
      </c>
      <c r="J110" s="255" t="s">
        <v>64</v>
      </c>
      <c r="K110" s="244" t="str">
        <f t="shared" si="209"/>
        <v>impacto</v>
      </c>
      <c r="L110" s="174" t="s">
        <v>73</v>
      </c>
      <c r="M110" s="176" t="str">
        <f t="shared" si="89"/>
        <v>2</v>
      </c>
      <c r="N110" s="175" t="s">
        <v>53</v>
      </c>
      <c r="O110" s="176" t="str">
        <f t="shared" si="210"/>
        <v>4</v>
      </c>
      <c r="P110" s="177">
        <f t="shared" si="211"/>
        <v>8</v>
      </c>
      <c r="Q110" s="178" t="str">
        <f t="shared" si="212"/>
        <v>RIESGO ALTO</v>
      </c>
      <c r="R110" s="436" t="s">
        <v>434</v>
      </c>
      <c r="S110" s="437"/>
      <c r="T110" s="175" t="s">
        <v>55</v>
      </c>
      <c r="U110" s="179">
        <f t="shared" si="213"/>
        <v>15</v>
      </c>
      <c r="V110" s="175" t="s">
        <v>55</v>
      </c>
      <c r="W110" s="179">
        <f t="shared" si="214"/>
        <v>5</v>
      </c>
      <c r="X110" s="175" t="s">
        <v>55</v>
      </c>
      <c r="Y110" s="180">
        <f t="shared" si="224"/>
        <v>25</v>
      </c>
      <c r="Z110" s="175" t="s">
        <v>55</v>
      </c>
      <c r="AA110" s="179">
        <f t="shared" si="216"/>
        <v>15</v>
      </c>
      <c r="AB110" s="175" t="s">
        <v>55</v>
      </c>
      <c r="AC110" s="180">
        <f t="shared" si="217"/>
        <v>10</v>
      </c>
      <c r="AD110" s="175" t="s">
        <v>55</v>
      </c>
      <c r="AE110" s="179">
        <f t="shared" si="218"/>
        <v>30</v>
      </c>
      <c r="AF110" s="181">
        <f t="shared" si="225"/>
        <v>100</v>
      </c>
      <c r="AG110" s="224" t="str">
        <f t="shared" si="220"/>
        <v>2</v>
      </c>
      <c r="AH110" s="175" t="s">
        <v>74</v>
      </c>
      <c r="AI110" s="176" t="str">
        <f t="shared" si="100"/>
        <v>1</v>
      </c>
      <c r="AJ110" s="175" t="s">
        <v>53</v>
      </c>
      <c r="AK110" s="176" t="str">
        <f t="shared" si="221"/>
        <v>4</v>
      </c>
      <c r="AL110" s="177">
        <f t="shared" si="102"/>
        <v>4</v>
      </c>
      <c r="AM110" s="177" t="str">
        <f t="shared" si="222"/>
        <v>RIESGO MODERADO</v>
      </c>
      <c r="AN110" s="178" t="str">
        <f t="shared" si="223"/>
        <v>REDUCIR EL RIESGO</v>
      </c>
      <c r="AO110" s="182" t="s">
        <v>435</v>
      </c>
      <c r="AP110" s="183" t="s">
        <v>421</v>
      </c>
      <c r="AQ110" s="190">
        <v>42735</v>
      </c>
      <c r="AR110" s="204" t="s">
        <v>436</v>
      </c>
    </row>
    <row r="111" spans="2:44" ht="72">
      <c r="B111" s="291" t="s">
        <v>123</v>
      </c>
      <c r="C111" s="249">
        <v>99</v>
      </c>
      <c r="D111" s="171" t="s">
        <v>100</v>
      </c>
      <c r="E111" s="171" t="s">
        <v>105</v>
      </c>
      <c r="F111" s="250" t="s">
        <v>423</v>
      </c>
      <c r="G111" s="294" t="s">
        <v>437</v>
      </c>
      <c r="H111" s="173" t="s">
        <v>438</v>
      </c>
      <c r="I111" s="173" t="s">
        <v>439</v>
      </c>
      <c r="J111" s="255" t="s">
        <v>81</v>
      </c>
      <c r="K111" s="244" t="str">
        <f t="shared" si="209"/>
        <v>impactoco</v>
      </c>
      <c r="L111" s="174" t="s">
        <v>74</v>
      </c>
      <c r="M111" s="176" t="str">
        <f t="shared" si="89"/>
        <v>1</v>
      </c>
      <c r="N111" s="175" t="s">
        <v>53</v>
      </c>
      <c r="O111" s="176" t="str">
        <f t="shared" si="210"/>
        <v>4</v>
      </c>
      <c r="P111" s="177">
        <f t="shared" si="211"/>
        <v>4</v>
      </c>
      <c r="Q111" s="178" t="str">
        <f t="shared" si="212"/>
        <v>RIESGO MODERADO</v>
      </c>
      <c r="R111" s="436" t="s">
        <v>440</v>
      </c>
      <c r="S111" s="437"/>
      <c r="T111" s="175" t="s">
        <v>55</v>
      </c>
      <c r="U111" s="179">
        <f t="shared" si="213"/>
        <v>15</v>
      </c>
      <c r="V111" s="175" t="s">
        <v>55</v>
      </c>
      <c r="W111" s="179">
        <f t="shared" si="214"/>
        <v>5</v>
      </c>
      <c r="X111" s="175" t="s">
        <v>55</v>
      </c>
      <c r="Y111" s="180">
        <f t="shared" si="224"/>
        <v>25</v>
      </c>
      <c r="Z111" s="175" t="s">
        <v>55</v>
      </c>
      <c r="AA111" s="179">
        <f t="shared" si="216"/>
        <v>15</v>
      </c>
      <c r="AB111" s="175" t="s">
        <v>55</v>
      </c>
      <c r="AC111" s="180">
        <f t="shared" si="217"/>
        <v>10</v>
      </c>
      <c r="AD111" s="175" t="s">
        <v>55</v>
      </c>
      <c r="AE111" s="179">
        <f t="shared" si="218"/>
        <v>30</v>
      </c>
      <c r="AF111" s="181">
        <f t="shared" si="225"/>
        <v>100</v>
      </c>
      <c r="AG111" s="224" t="str">
        <f t="shared" si="220"/>
        <v>2</v>
      </c>
      <c r="AH111" s="175" t="s">
        <v>74</v>
      </c>
      <c r="AI111" s="176" t="str">
        <f t="shared" si="100"/>
        <v>1</v>
      </c>
      <c r="AJ111" s="175" t="s">
        <v>53</v>
      </c>
      <c r="AK111" s="176" t="str">
        <f t="shared" si="221"/>
        <v>4</v>
      </c>
      <c r="AL111" s="177">
        <f t="shared" si="102"/>
        <v>4</v>
      </c>
      <c r="AM111" s="177" t="str">
        <f t="shared" si="222"/>
        <v>RIESGO MODERADO</v>
      </c>
      <c r="AN111" s="178" t="str">
        <f t="shared" si="223"/>
        <v>REDUCIR EL RIESGO</v>
      </c>
      <c r="AO111" s="182" t="s">
        <v>441</v>
      </c>
      <c r="AP111" s="183" t="s">
        <v>421</v>
      </c>
      <c r="AQ111" s="190">
        <v>42735</v>
      </c>
      <c r="AR111" s="204" t="s">
        <v>442</v>
      </c>
    </row>
    <row r="112" spans="2:44" ht="108" hidden="1">
      <c r="B112" s="291" t="s">
        <v>123</v>
      </c>
      <c r="C112" s="249">
        <v>100</v>
      </c>
      <c r="D112" s="171" t="s">
        <v>47</v>
      </c>
      <c r="E112" s="171" t="s">
        <v>48</v>
      </c>
      <c r="F112" s="250" t="s">
        <v>443</v>
      </c>
      <c r="G112" s="172" t="s">
        <v>444</v>
      </c>
      <c r="H112" s="173" t="s">
        <v>445</v>
      </c>
      <c r="I112" s="173" t="s">
        <v>446</v>
      </c>
      <c r="J112" s="255" t="s">
        <v>51</v>
      </c>
      <c r="K112" s="244" t="str">
        <f t="shared" si="209"/>
        <v>impacto</v>
      </c>
      <c r="L112" s="174" t="s">
        <v>65</v>
      </c>
      <c r="M112" s="176" t="str">
        <f t="shared" si="89"/>
        <v>4</v>
      </c>
      <c r="N112" s="175" t="s">
        <v>83</v>
      </c>
      <c r="O112" s="176" t="str">
        <f t="shared" si="210"/>
        <v>3</v>
      </c>
      <c r="P112" s="177">
        <f t="shared" si="211"/>
        <v>12</v>
      </c>
      <c r="Q112" s="178" t="str">
        <f t="shared" si="212"/>
        <v>RIESGO ALTO</v>
      </c>
      <c r="R112" s="436" t="s">
        <v>447</v>
      </c>
      <c r="S112" s="437"/>
      <c r="T112" s="175" t="s">
        <v>55</v>
      </c>
      <c r="U112" s="179">
        <f t="shared" si="213"/>
        <v>15</v>
      </c>
      <c r="V112" s="175" t="s">
        <v>55</v>
      </c>
      <c r="W112" s="179">
        <f t="shared" si="214"/>
        <v>5</v>
      </c>
      <c r="X112" s="175" t="s">
        <v>55</v>
      </c>
      <c r="Y112" s="180">
        <f t="shared" si="224"/>
        <v>25</v>
      </c>
      <c r="Z112" s="175" t="s">
        <v>55</v>
      </c>
      <c r="AA112" s="179">
        <f t="shared" si="216"/>
        <v>15</v>
      </c>
      <c r="AB112" s="175" t="s">
        <v>55</v>
      </c>
      <c r="AC112" s="180">
        <f t="shared" si="217"/>
        <v>10</v>
      </c>
      <c r="AD112" s="175" t="s">
        <v>55</v>
      </c>
      <c r="AE112" s="179">
        <f t="shared" si="218"/>
        <v>30</v>
      </c>
      <c r="AF112" s="181">
        <f t="shared" si="225"/>
        <v>100</v>
      </c>
      <c r="AG112" s="224" t="str">
        <f t="shared" si="220"/>
        <v>2</v>
      </c>
      <c r="AH112" s="175" t="s">
        <v>73</v>
      </c>
      <c r="AI112" s="176" t="str">
        <f t="shared" si="100"/>
        <v>2</v>
      </c>
      <c r="AJ112" s="175" t="s">
        <v>83</v>
      </c>
      <c r="AK112" s="176" t="str">
        <f t="shared" si="221"/>
        <v>3</v>
      </c>
      <c r="AL112" s="177">
        <f t="shared" si="102"/>
        <v>6</v>
      </c>
      <c r="AM112" s="177" t="str">
        <f t="shared" si="222"/>
        <v>RIESGO MODERADO</v>
      </c>
      <c r="AN112" s="178" t="str">
        <f t="shared" si="223"/>
        <v>REDUCIR EL RIESGO</v>
      </c>
      <c r="AO112" s="182" t="s">
        <v>448</v>
      </c>
      <c r="AP112" s="183" t="s">
        <v>421</v>
      </c>
      <c r="AQ112" s="190">
        <v>42735</v>
      </c>
      <c r="AR112" s="204" t="s">
        <v>449</v>
      </c>
    </row>
    <row r="113" spans="2:44" ht="72" hidden="1">
      <c r="B113" s="291" t="s">
        <v>123</v>
      </c>
      <c r="C113" s="249">
        <v>101</v>
      </c>
      <c r="D113" s="171" t="s">
        <v>100</v>
      </c>
      <c r="E113" s="171" t="s">
        <v>105</v>
      </c>
      <c r="F113" s="250" t="s">
        <v>320</v>
      </c>
      <c r="G113" s="172" t="s">
        <v>450</v>
      </c>
      <c r="H113" s="173" t="s">
        <v>451</v>
      </c>
      <c r="I113" s="173" t="s">
        <v>452</v>
      </c>
      <c r="J113" s="255" t="s">
        <v>116</v>
      </c>
      <c r="K113" s="244" t="str">
        <f t="shared" si="209"/>
        <v>impacto</v>
      </c>
      <c r="L113" s="174" t="s">
        <v>131</v>
      </c>
      <c r="M113" s="176" t="str">
        <f t="shared" si="89"/>
        <v>3</v>
      </c>
      <c r="N113" s="175" t="s">
        <v>135</v>
      </c>
      <c r="O113" s="176" t="str">
        <f t="shared" si="210"/>
        <v>1</v>
      </c>
      <c r="P113" s="177">
        <f t="shared" si="211"/>
        <v>3</v>
      </c>
      <c r="Q113" s="178" t="str">
        <f t="shared" si="212"/>
        <v>RIESGO BAJO</v>
      </c>
      <c r="R113" s="436" t="s">
        <v>453</v>
      </c>
      <c r="S113" s="437"/>
      <c r="T113" s="175" t="s">
        <v>55</v>
      </c>
      <c r="U113" s="179">
        <f t="shared" si="213"/>
        <v>15</v>
      </c>
      <c r="V113" s="175" t="s">
        <v>55</v>
      </c>
      <c r="W113" s="179">
        <f t="shared" si="214"/>
        <v>5</v>
      </c>
      <c r="X113" s="175" t="s">
        <v>55</v>
      </c>
      <c r="Y113" s="180">
        <f t="shared" si="224"/>
        <v>25</v>
      </c>
      <c r="Z113" s="175" t="s">
        <v>55</v>
      </c>
      <c r="AA113" s="179">
        <f t="shared" si="216"/>
        <v>15</v>
      </c>
      <c r="AB113" s="175" t="s">
        <v>56</v>
      </c>
      <c r="AC113" s="180">
        <f t="shared" si="217"/>
        <v>0</v>
      </c>
      <c r="AD113" s="175" t="s">
        <v>55</v>
      </c>
      <c r="AE113" s="179">
        <f t="shared" si="218"/>
        <v>30</v>
      </c>
      <c r="AF113" s="181">
        <f t="shared" si="225"/>
        <v>90</v>
      </c>
      <c r="AG113" s="224" t="str">
        <f t="shared" si="220"/>
        <v>2</v>
      </c>
      <c r="AH113" s="175" t="s">
        <v>74</v>
      </c>
      <c r="AI113" s="176" t="str">
        <f t="shared" si="100"/>
        <v>1</v>
      </c>
      <c r="AJ113" s="175" t="s">
        <v>135</v>
      </c>
      <c r="AK113" s="176" t="str">
        <f t="shared" si="221"/>
        <v>1</v>
      </c>
      <c r="AL113" s="177">
        <f t="shared" si="102"/>
        <v>1</v>
      </c>
      <c r="AM113" s="177" t="str">
        <f t="shared" si="222"/>
        <v>RIESGO BAJO</v>
      </c>
      <c r="AN113" s="178" t="str">
        <f t="shared" si="223"/>
        <v>ASUMIR</v>
      </c>
      <c r="AO113" s="182" t="s">
        <v>454</v>
      </c>
      <c r="AP113" s="183" t="s">
        <v>421</v>
      </c>
      <c r="AQ113" s="190">
        <v>42735</v>
      </c>
      <c r="AR113" s="204" t="s">
        <v>455</v>
      </c>
    </row>
    <row r="114" spans="2:44" ht="72">
      <c r="B114" s="291" t="s">
        <v>123</v>
      </c>
      <c r="C114" s="249">
        <v>102</v>
      </c>
      <c r="D114" s="171" t="s">
        <v>100</v>
      </c>
      <c r="E114" s="171" t="s">
        <v>105</v>
      </c>
      <c r="F114" s="250" t="s">
        <v>423</v>
      </c>
      <c r="G114" s="172" t="s">
        <v>456</v>
      </c>
      <c r="H114" s="173" t="s">
        <v>805</v>
      </c>
      <c r="I114" s="173" t="s">
        <v>458</v>
      </c>
      <c r="J114" s="255" t="s">
        <v>81</v>
      </c>
      <c r="K114" s="244" t="str">
        <f t="shared" si="209"/>
        <v>impactoco</v>
      </c>
      <c r="L114" s="174" t="s">
        <v>74</v>
      </c>
      <c r="M114" s="176" t="str">
        <f t="shared" si="89"/>
        <v>1</v>
      </c>
      <c r="N114" s="175" t="s">
        <v>53</v>
      </c>
      <c r="O114" s="176" t="str">
        <f t="shared" si="210"/>
        <v>4</v>
      </c>
      <c r="P114" s="177">
        <f t="shared" si="211"/>
        <v>4</v>
      </c>
      <c r="Q114" s="178" t="str">
        <f t="shared" si="212"/>
        <v>RIESGO MODERADO</v>
      </c>
      <c r="R114" s="436" t="s">
        <v>459</v>
      </c>
      <c r="S114" s="437"/>
      <c r="T114" s="175" t="s">
        <v>55</v>
      </c>
      <c r="U114" s="179">
        <f t="shared" si="213"/>
        <v>15</v>
      </c>
      <c r="V114" s="175" t="s">
        <v>55</v>
      </c>
      <c r="W114" s="179">
        <f t="shared" si="214"/>
        <v>5</v>
      </c>
      <c r="X114" s="175" t="s">
        <v>55</v>
      </c>
      <c r="Y114" s="180">
        <f t="shared" si="224"/>
        <v>25</v>
      </c>
      <c r="Z114" s="175" t="s">
        <v>55</v>
      </c>
      <c r="AA114" s="179">
        <f t="shared" si="216"/>
        <v>15</v>
      </c>
      <c r="AB114" s="175" t="s">
        <v>55</v>
      </c>
      <c r="AC114" s="180">
        <f t="shared" si="217"/>
        <v>10</v>
      </c>
      <c r="AD114" s="175" t="s">
        <v>55</v>
      </c>
      <c r="AE114" s="179">
        <f t="shared" si="218"/>
        <v>30</v>
      </c>
      <c r="AF114" s="181">
        <f t="shared" si="225"/>
        <v>100</v>
      </c>
      <c r="AG114" s="224" t="str">
        <f t="shared" si="220"/>
        <v>2</v>
      </c>
      <c r="AH114" s="175" t="s">
        <v>74</v>
      </c>
      <c r="AI114" s="176" t="str">
        <f t="shared" si="100"/>
        <v>1</v>
      </c>
      <c r="AJ114" s="175" t="s">
        <v>53</v>
      </c>
      <c r="AK114" s="176" t="str">
        <f t="shared" si="221"/>
        <v>4</v>
      </c>
      <c r="AL114" s="177">
        <f t="shared" si="102"/>
        <v>4</v>
      </c>
      <c r="AM114" s="177" t="str">
        <f t="shared" si="222"/>
        <v>RIESGO MODERADO</v>
      </c>
      <c r="AN114" s="178" t="str">
        <f t="shared" si="223"/>
        <v>REDUCIR EL RIESGO</v>
      </c>
      <c r="AO114" s="182" t="s">
        <v>460</v>
      </c>
      <c r="AP114" s="183" t="s">
        <v>421</v>
      </c>
      <c r="AQ114" s="190">
        <v>42735</v>
      </c>
      <c r="AR114" s="204" t="s">
        <v>461</v>
      </c>
    </row>
    <row r="115" spans="2:44" ht="162.75" hidden="1" thickBot="1">
      <c r="B115" s="292" t="s">
        <v>123</v>
      </c>
      <c r="C115" s="251">
        <v>103</v>
      </c>
      <c r="D115" s="207" t="s">
        <v>47</v>
      </c>
      <c r="E115" s="207" t="s">
        <v>118</v>
      </c>
      <c r="F115" s="252" t="s">
        <v>198</v>
      </c>
      <c r="G115" s="208" t="s">
        <v>462</v>
      </c>
      <c r="H115" s="209" t="s">
        <v>463</v>
      </c>
      <c r="I115" s="209" t="s">
        <v>464</v>
      </c>
      <c r="J115" s="256" t="s">
        <v>51</v>
      </c>
      <c r="K115" s="245" t="str">
        <f t="shared" si="209"/>
        <v>impacto</v>
      </c>
      <c r="L115" s="210" t="s">
        <v>73</v>
      </c>
      <c r="M115" s="212" t="str">
        <f t="shared" si="89"/>
        <v>2</v>
      </c>
      <c r="N115" s="211" t="s">
        <v>83</v>
      </c>
      <c r="O115" s="212" t="str">
        <f t="shared" si="210"/>
        <v>3</v>
      </c>
      <c r="P115" s="213">
        <f t="shared" si="211"/>
        <v>6</v>
      </c>
      <c r="Q115" s="214" t="str">
        <f t="shared" si="212"/>
        <v>RIESGO MODERADO</v>
      </c>
      <c r="R115" s="438" t="s">
        <v>465</v>
      </c>
      <c r="S115" s="439"/>
      <c r="T115" s="211" t="s">
        <v>55</v>
      </c>
      <c r="U115" s="215">
        <f t="shared" si="213"/>
        <v>15</v>
      </c>
      <c r="V115" s="211" t="s">
        <v>55</v>
      </c>
      <c r="W115" s="215">
        <f t="shared" si="214"/>
        <v>5</v>
      </c>
      <c r="X115" s="211" t="s">
        <v>55</v>
      </c>
      <c r="Y115" s="216">
        <f t="shared" si="224"/>
        <v>25</v>
      </c>
      <c r="Z115" s="211" t="s">
        <v>55</v>
      </c>
      <c r="AA115" s="215">
        <f t="shared" si="216"/>
        <v>15</v>
      </c>
      <c r="AB115" s="211" t="s">
        <v>55</v>
      </c>
      <c r="AC115" s="216">
        <f t="shared" si="217"/>
        <v>10</v>
      </c>
      <c r="AD115" s="211" t="s">
        <v>55</v>
      </c>
      <c r="AE115" s="215">
        <f t="shared" si="218"/>
        <v>30</v>
      </c>
      <c r="AF115" s="217">
        <f t="shared" si="225"/>
        <v>100</v>
      </c>
      <c r="AG115" s="225" t="str">
        <f t="shared" si="220"/>
        <v>2</v>
      </c>
      <c r="AH115" s="211" t="s">
        <v>74</v>
      </c>
      <c r="AI115" s="212" t="str">
        <f t="shared" si="100"/>
        <v>1</v>
      </c>
      <c r="AJ115" s="211" t="s">
        <v>83</v>
      </c>
      <c r="AK115" s="212" t="str">
        <f t="shared" si="221"/>
        <v>3</v>
      </c>
      <c r="AL115" s="213">
        <f t="shared" si="102"/>
        <v>3</v>
      </c>
      <c r="AM115" s="213" t="str">
        <f t="shared" si="222"/>
        <v>RIESGO BAJO</v>
      </c>
      <c r="AN115" s="214" t="str">
        <f t="shared" si="223"/>
        <v>ASUMIR</v>
      </c>
      <c r="AO115" s="218" t="s">
        <v>466</v>
      </c>
      <c r="AP115" s="219" t="s">
        <v>421</v>
      </c>
      <c r="AQ115" s="220">
        <v>42735</v>
      </c>
      <c r="AR115" s="226" t="s">
        <v>806</v>
      </c>
    </row>
  </sheetData>
  <autoFilter ref="B12:AR115">
    <filterColumn colId="2" showButton="0"/>
    <filterColumn colId="8">
      <filters>
        <filter val="CORRUPCIÓN"/>
      </filters>
    </filterColumn>
    <filterColumn colId="10" showButton="0"/>
    <filterColumn colId="12" showButton="0"/>
    <filterColumn colId="16" showButton="0"/>
    <filterColumn colId="32" showButton="0"/>
    <filterColumn colId="34" showButton="0"/>
  </autoFilter>
  <mergeCells count="156">
    <mergeCell ref="B2:E5"/>
    <mergeCell ref="F2:T3"/>
    <mergeCell ref="V2:V5"/>
    <mergeCell ref="X2:AR3"/>
    <mergeCell ref="F4:T5"/>
    <mergeCell ref="X4:AR5"/>
    <mergeCell ref="B7:B12"/>
    <mergeCell ref="C7:F7"/>
    <mergeCell ref="G7:J7"/>
    <mergeCell ref="L7:Q7"/>
    <mergeCell ref="R7:AN7"/>
    <mergeCell ref="AO7:AR7"/>
    <mergeCell ref="C8:C12"/>
    <mergeCell ref="D8:F8"/>
    <mergeCell ref="G8:J8"/>
    <mergeCell ref="L8:Q8"/>
    <mergeCell ref="AR9:AR12"/>
    <mergeCell ref="L10:M12"/>
    <mergeCell ref="N10:O12"/>
    <mergeCell ref="P10:Q10"/>
    <mergeCell ref="AH10:AI12"/>
    <mergeCell ref="AJ10:AK12"/>
    <mergeCell ref="R8:AN8"/>
    <mergeCell ref="AO8:AR8"/>
    <mergeCell ref="D9:E12"/>
    <mergeCell ref="F9:F12"/>
    <mergeCell ref="G9:G11"/>
    <mergeCell ref="H9:H11"/>
    <mergeCell ref="I9:I11"/>
    <mergeCell ref="J9:J12"/>
    <mergeCell ref="L9:N9"/>
    <mergeCell ref="P9:Q9"/>
    <mergeCell ref="AL10:AN10"/>
    <mergeCell ref="AO10:AO12"/>
    <mergeCell ref="AP10:AP12"/>
    <mergeCell ref="AQ10:AQ12"/>
    <mergeCell ref="P11:P12"/>
    <mergeCell ref="Q11:Q12"/>
    <mergeCell ref="R11:S12"/>
    <mergeCell ref="T11:T12"/>
    <mergeCell ref="V11:V12"/>
    <mergeCell ref="X11:X12"/>
    <mergeCell ref="R9:AF10"/>
    <mergeCell ref="AG9:AG12"/>
    <mergeCell ref="AH9:AN9"/>
    <mergeCell ref="AO9:AQ9"/>
    <mergeCell ref="AN11:AN12"/>
    <mergeCell ref="R13:S13"/>
    <mergeCell ref="R14:S14"/>
    <mergeCell ref="R15:S15"/>
    <mergeCell ref="R16:S16"/>
    <mergeCell ref="R17:S17"/>
    <mergeCell ref="Z11:Z12"/>
    <mergeCell ref="AB11:AB12"/>
    <mergeCell ref="AD11:AD12"/>
    <mergeCell ref="AF11:AF12"/>
    <mergeCell ref="AL11:AL12"/>
    <mergeCell ref="AM11:AM12"/>
    <mergeCell ref="R24:S24"/>
    <mergeCell ref="R25:S25"/>
    <mergeCell ref="R26:S26"/>
    <mergeCell ref="R27:S27"/>
    <mergeCell ref="R28:S28"/>
    <mergeCell ref="R29:S29"/>
    <mergeCell ref="R18:S18"/>
    <mergeCell ref="R19:S19"/>
    <mergeCell ref="R20:S20"/>
    <mergeCell ref="R21:S21"/>
    <mergeCell ref="R22:S22"/>
    <mergeCell ref="R23:S23"/>
    <mergeCell ref="R36:S36"/>
    <mergeCell ref="R37:S37"/>
    <mergeCell ref="R38:S38"/>
    <mergeCell ref="R39:S39"/>
    <mergeCell ref="R40:S40"/>
    <mergeCell ref="R41:S41"/>
    <mergeCell ref="R30:S30"/>
    <mergeCell ref="R31:S31"/>
    <mergeCell ref="R32:S32"/>
    <mergeCell ref="R33:S33"/>
    <mergeCell ref="R34:S34"/>
    <mergeCell ref="R35:S35"/>
    <mergeCell ref="R48:S48"/>
    <mergeCell ref="R49:S49"/>
    <mergeCell ref="R50:S50"/>
    <mergeCell ref="R51:S51"/>
    <mergeCell ref="R52:S52"/>
    <mergeCell ref="R53:S53"/>
    <mergeCell ref="R42:S42"/>
    <mergeCell ref="R43:S43"/>
    <mergeCell ref="R44:S44"/>
    <mergeCell ref="R45:S45"/>
    <mergeCell ref="R46:S46"/>
    <mergeCell ref="R47:S47"/>
    <mergeCell ref="R60:S60"/>
    <mergeCell ref="R61:S61"/>
    <mergeCell ref="R62:S62"/>
    <mergeCell ref="R63:S63"/>
    <mergeCell ref="R64:S64"/>
    <mergeCell ref="R65:S65"/>
    <mergeCell ref="R54:S54"/>
    <mergeCell ref="R55:S55"/>
    <mergeCell ref="R56:S56"/>
    <mergeCell ref="R57:S57"/>
    <mergeCell ref="R58:S58"/>
    <mergeCell ref="R59:S59"/>
    <mergeCell ref="R72:S72"/>
    <mergeCell ref="R73:S73"/>
    <mergeCell ref="R74:S74"/>
    <mergeCell ref="R75:S75"/>
    <mergeCell ref="R76:S76"/>
    <mergeCell ref="R77:S77"/>
    <mergeCell ref="R66:S66"/>
    <mergeCell ref="R67:S67"/>
    <mergeCell ref="R68:S68"/>
    <mergeCell ref="R69:S69"/>
    <mergeCell ref="R70:S70"/>
    <mergeCell ref="R71:S71"/>
    <mergeCell ref="R84:S84"/>
    <mergeCell ref="R85:S85"/>
    <mergeCell ref="R86:S86"/>
    <mergeCell ref="R87:S87"/>
    <mergeCell ref="R88:S88"/>
    <mergeCell ref="R89:S89"/>
    <mergeCell ref="R78:S78"/>
    <mergeCell ref="R79:S79"/>
    <mergeCell ref="R80:S80"/>
    <mergeCell ref="R81:S81"/>
    <mergeCell ref="R82:S82"/>
    <mergeCell ref="R83:S83"/>
    <mergeCell ref="R96:S96"/>
    <mergeCell ref="R97:S97"/>
    <mergeCell ref="R98:S98"/>
    <mergeCell ref="R99:S99"/>
    <mergeCell ref="R100:S100"/>
    <mergeCell ref="R101:S101"/>
    <mergeCell ref="R90:S90"/>
    <mergeCell ref="R91:S91"/>
    <mergeCell ref="R92:S92"/>
    <mergeCell ref="R93:S93"/>
    <mergeCell ref="R94:S94"/>
    <mergeCell ref="R95:S95"/>
    <mergeCell ref="R114:S114"/>
    <mergeCell ref="R115:S115"/>
    <mergeCell ref="R108:S108"/>
    <mergeCell ref="R109:S109"/>
    <mergeCell ref="R110:S110"/>
    <mergeCell ref="R111:S111"/>
    <mergeCell ref="R112:S112"/>
    <mergeCell ref="R113:S113"/>
    <mergeCell ref="R102:S102"/>
    <mergeCell ref="R103:S103"/>
    <mergeCell ref="R104:S104"/>
    <mergeCell ref="R105:S105"/>
    <mergeCell ref="R106:S106"/>
    <mergeCell ref="R107:S107"/>
  </mergeCells>
  <conditionalFormatting sqref="L13:L115 AH13:AH115">
    <cfRule type="containsText" dxfId="965" priority="412" operator="containsText" text="IMPROBABLE">
      <formula>NOT(ISERROR(SEARCH("IMPROBABLE",L13)))</formula>
    </cfRule>
    <cfRule type="containsText" dxfId="964" priority="413" operator="containsText" text="PROBABLE">
      <formula>NOT(ISERROR(SEARCH("PROBABLE",L13)))</formula>
    </cfRule>
    <cfRule type="containsText" dxfId="963" priority="414" operator="containsText" text="CASI CIERTA">
      <formula>NOT(ISERROR(SEARCH("CASI CIERTA",L13)))</formula>
    </cfRule>
    <cfRule type="containsText" dxfId="962" priority="415" operator="containsText" text="POSIBLE">
      <formula>NOT(ISERROR(SEARCH("POSIBLE",L13)))</formula>
    </cfRule>
    <cfRule type="containsText" dxfId="961" priority="416" operator="containsText" text="RARO">
      <formula>NOT(ISERROR(SEARCH("RARO",L13)))</formula>
    </cfRule>
  </conditionalFormatting>
  <conditionalFormatting sqref="N13:N115 AJ13:AJ115">
    <cfRule type="containsText" dxfId="960" priority="407" operator="containsText" text="CATASTRÓFICO">
      <formula>NOT(ISERROR(SEARCH("CATASTRÓFICO",N13)))</formula>
    </cfRule>
    <cfRule type="containsText" dxfId="959" priority="408" operator="containsText" text="MAYOR">
      <formula>NOT(ISERROR(SEARCH("MAYOR",N13)))</formula>
    </cfRule>
    <cfRule type="containsText" dxfId="958" priority="409" operator="containsText" text="MODERADO">
      <formula>NOT(ISERROR(SEARCH("MODERADO",N13)))</formula>
    </cfRule>
    <cfRule type="containsText" dxfId="957" priority="410" operator="containsText" text="MENOR">
      <formula>NOT(ISERROR(SEARCH("MENOR",N13)))</formula>
    </cfRule>
    <cfRule type="containsText" dxfId="956" priority="411" operator="containsText" text="INSIGNIFICANTE">
      <formula>NOT(ISERROR(SEARCH("INSIGNIFICANTE",N13)))</formula>
    </cfRule>
  </conditionalFormatting>
  <conditionalFormatting sqref="AG56 AG60 AG66 AG74 AM66:AN80 AP66:AQ80 AG81 AM81:AQ92 AM103:AP103 AG99 AR100 AQ99:AQ103 AG93 AR94 AQ93:AQ96 AM93:AO96 AM99:AO102 AM104:AQ115 AG97 AM97:AQ98 AG32 AG39 AM45:AQ45 AM46:AN46 AP39:AQ44 AP46:AQ46 AG47 AG52 AM47:AQ65 AM32:AQ34 AG13 AR14 AG23 AG27 AM13:AQ29 AG30 AM30:AN31 AP30:AQ31 AG35 AM35:AN44 Q13:Q115 AQ35:AQ38">
    <cfRule type="containsText" dxfId="955" priority="403" operator="containsText" text="RIESGO EXTREMO">
      <formula>NOT(ISERROR(SEARCH("RIESGO EXTREMO",Q13)))</formula>
    </cfRule>
    <cfRule type="containsText" dxfId="954" priority="404" operator="containsText" text="RIESGO ALTO">
      <formula>NOT(ISERROR(SEARCH("RIESGO ALTO",Q13)))</formula>
    </cfRule>
    <cfRule type="containsText" dxfId="953" priority="405" operator="containsText" text="RIESGO MODERADO">
      <formula>NOT(ISERROR(SEARCH("RIESGO MODERADO",Q13)))</formula>
    </cfRule>
    <cfRule type="containsText" dxfId="952" priority="406" operator="containsText" text="RIESGO BAJO">
      <formula>NOT(ISERROR(SEARCH("RIESGO BAJO",Q13)))</formula>
    </cfRule>
  </conditionalFormatting>
  <conditionalFormatting sqref="AO66 AR67 AO68 AO70 AO72:AO80 AO30:AO31 AG13:AG115 AO35 AO37:AO38">
    <cfRule type="containsText" dxfId="951" priority="399" operator="containsText" text="RIESGO EXTREMO">
      <formula>NOT(ISERROR(SEARCH("RIESGO EXTREMO",AG13)))</formula>
    </cfRule>
    <cfRule type="containsText" dxfId="950" priority="400" operator="containsText" text="RIESGO ALTO">
      <formula>NOT(ISERROR(SEARCH("RIESGO ALTO",AG13)))</formula>
    </cfRule>
    <cfRule type="containsText" dxfId="949" priority="401" operator="containsText" text="RIESGO MODERADO">
      <formula>NOT(ISERROR(SEARCH("RIESGO MODERADO",AG13)))</formula>
    </cfRule>
    <cfRule type="containsText" dxfId="948" priority="402" operator="containsText" text="RIESGO BAJO">
      <formula>NOT(ISERROR(SEARCH("RIESGO BAJO",AG13)))</formula>
    </cfRule>
  </conditionalFormatting>
  <conditionalFormatting sqref="AH32:AH34 L32:L34">
    <cfRule type="containsText" dxfId="947" priority="394" operator="containsText" text="IMPROBABLE">
      <formula>NOT(ISERROR(SEARCH("IMPROBABLE",L32)))</formula>
    </cfRule>
    <cfRule type="containsText" dxfId="946" priority="395" operator="containsText" text="PROBABLE">
      <formula>NOT(ISERROR(SEARCH("PROBABLE",L32)))</formula>
    </cfRule>
    <cfRule type="containsText" dxfId="945" priority="396" operator="containsText" text="CASI CIERTA">
      <formula>NOT(ISERROR(SEARCH("CASI CIERTA",L32)))</formula>
    </cfRule>
    <cfRule type="containsText" dxfId="944" priority="397" operator="containsText" text="POSIBLE">
      <formula>NOT(ISERROR(SEARCH("POSIBLE",L32)))</formula>
    </cfRule>
    <cfRule type="containsText" dxfId="943" priority="398" operator="containsText" text="RARO">
      <formula>NOT(ISERROR(SEARCH("RARO",L32)))</formula>
    </cfRule>
  </conditionalFormatting>
  <conditionalFormatting sqref="AJ32:AJ34 N32:N34">
    <cfRule type="containsText" dxfId="942" priority="389" operator="containsText" text="CATASTRÓFICO">
      <formula>NOT(ISERROR(SEARCH("CATASTRÓFICO",N32)))</formula>
    </cfRule>
    <cfRule type="containsText" dxfId="941" priority="390" operator="containsText" text="MAYOR">
      <formula>NOT(ISERROR(SEARCH("MAYOR",N32)))</formula>
    </cfRule>
    <cfRule type="containsText" dxfId="940" priority="391" operator="containsText" text="MODERADO">
      <formula>NOT(ISERROR(SEARCH("MODERADO",N32)))</formula>
    </cfRule>
    <cfRule type="containsText" dxfId="939" priority="392" operator="containsText" text="MENOR">
      <formula>NOT(ISERROR(SEARCH("MENOR",N32)))</formula>
    </cfRule>
    <cfRule type="containsText" dxfId="938" priority="393" operator="containsText" text="INSIGNIFICANTE">
      <formula>NOT(ISERROR(SEARCH("INSIGNIFICANTE",N32)))</formula>
    </cfRule>
  </conditionalFormatting>
  <conditionalFormatting sqref="AG32 Q32:Q34 AM32:AQ34">
    <cfRule type="containsText" dxfId="937" priority="385" operator="containsText" text="RIESGO EXTREMO">
      <formula>NOT(ISERROR(SEARCH("RIESGO EXTREMO",Q32)))</formula>
    </cfRule>
    <cfRule type="containsText" dxfId="936" priority="386" operator="containsText" text="RIESGO ALTO">
      <formula>NOT(ISERROR(SEARCH("RIESGO ALTO",Q32)))</formula>
    </cfRule>
    <cfRule type="containsText" dxfId="935" priority="387" operator="containsText" text="RIESGO MODERADO">
      <formula>NOT(ISERROR(SEARCH("RIESGO MODERADO",Q32)))</formula>
    </cfRule>
    <cfRule type="containsText" dxfId="934" priority="388" operator="containsText" text="RIESGO BAJO">
      <formula>NOT(ISERROR(SEARCH("RIESGO BAJO",Q32)))</formula>
    </cfRule>
  </conditionalFormatting>
  <conditionalFormatting sqref="AG32:AG34">
    <cfRule type="containsText" dxfId="933" priority="381" operator="containsText" text="RIESGO EXTREMO">
      <formula>NOT(ISERROR(SEARCH("RIESGO EXTREMO",AG32)))</formula>
    </cfRule>
    <cfRule type="containsText" dxfId="932" priority="382" operator="containsText" text="RIESGO ALTO">
      <formula>NOT(ISERROR(SEARCH("RIESGO ALTO",AG32)))</formula>
    </cfRule>
    <cfRule type="containsText" dxfId="931" priority="383" operator="containsText" text="RIESGO MODERADO">
      <formula>NOT(ISERROR(SEARCH("RIESGO MODERADO",AG32)))</formula>
    </cfRule>
    <cfRule type="containsText" dxfId="930" priority="384" operator="containsText" text="RIESGO BAJO">
      <formula>NOT(ISERROR(SEARCH("RIESGO BAJO",AG32)))</formula>
    </cfRule>
  </conditionalFormatting>
  <conditionalFormatting sqref="AH39:AH46 L39:L46">
    <cfRule type="containsText" dxfId="929" priority="376" operator="containsText" text="IMPROBABLE">
      <formula>NOT(ISERROR(SEARCH("IMPROBABLE",L39)))</formula>
    </cfRule>
    <cfRule type="containsText" dxfId="928" priority="377" operator="containsText" text="PROBABLE">
      <formula>NOT(ISERROR(SEARCH("PROBABLE",L39)))</formula>
    </cfRule>
    <cfRule type="containsText" dxfId="927" priority="378" operator="containsText" text="CASI CIERTA">
      <formula>NOT(ISERROR(SEARCH("CASI CIERTA",L39)))</formula>
    </cfRule>
    <cfRule type="containsText" dxfId="926" priority="379" operator="containsText" text="POSIBLE">
      <formula>NOT(ISERROR(SEARCH("POSIBLE",L39)))</formula>
    </cfRule>
    <cfRule type="containsText" dxfId="925" priority="380" operator="containsText" text="RARO">
      <formula>NOT(ISERROR(SEARCH("RARO",L39)))</formula>
    </cfRule>
  </conditionalFormatting>
  <conditionalFormatting sqref="AJ39:AJ46 N39:N46">
    <cfRule type="containsText" dxfId="924" priority="371" operator="containsText" text="CATASTRÓFICO">
      <formula>NOT(ISERROR(SEARCH("CATASTRÓFICO",N39)))</formula>
    </cfRule>
    <cfRule type="containsText" dxfId="923" priority="372" operator="containsText" text="MAYOR">
      <formula>NOT(ISERROR(SEARCH("MAYOR",N39)))</formula>
    </cfRule>
    <cfRule type="containsText" dxfId="922" priority="373" operator="containsText" text="MODERADO">
      <formula>NOT(ISERROR(SEARCH("MODERADO",N39)))</formula>
    </cfRule>
    <cfRule type="containsText" dxfId="921" priority="374" operator="containsText" text="MENOR">
      <formula>NOT(ISERROR(SEARCH("MENOR",N39)))</formula>
    </cfRule>
    <cfRule type="containsText" dxfId="920" priority="375" operator="containsText" text="INSIGNIFICANTE">
      <formula>NOT(ISERROR(SEARCH("INSIGNIFICANTE",N39)))</formula>
    </cfRule>
  </conditionalFormatting>
  <conditionalFormatting sqref="AG39 AM45:AQ45 AP39:AQ40 AM39:AN44 AM46:AN46 Q39:Q46">
    <cfRule type="containsText" dxfId="919" priority="367" operator="containsText" text="RIESGO EXTREMO">
      <formula>NOT(ISERROR(SEARCH("RIESGO EXTREMO",Q39)))</formula>
    </cfRule>
    <cfRule type="containsText" dxfId="918" priority="368" operator="containsText" text="RIESGO ALTO">
      <formula>NOT(ISERROR(SEARCH("RIESGO ALTO",Q39)))</formula>
    </cfRule>
    <cfRule type="containsText" dxfId="917" priority="369" operator="containsText" text="RIESGO MODERADO">
      <formula>NOT(ISERROR(SEARCH("RIESGO MODERADO",Q39)))</formula>
    </cfRule>
    <cfRule type="containsText" dxfId="916" priority="370" operator="containsText" text="RIESGO BAJO">
      <formula>NOT(ISERROR(SEARCH("RIESGO BAJO",Q39)))</formula>
    </cfRule>
  </conditionalFormatting>
  <conditionalFormatting sqref="AG39:AG46">
    <cfRule type="containsText" dxfId="915" priority="363" operator="containsText" text="RIESGO EXTREMO">
      <formula>NOT(ISERROR(SEARCH("RIESGO EXTREMO",AG39)))</formula>
    </cfRule>
    <cfRule type="containsText" dxfId="914" priority="364" operator="containsText" text="RIESGO ALTO">
      <formula>NOT(ISERROR(SEARCH("RIESGO ALTO",AG39)))</formula>
    </cfRule>
    <cfRule type="containsText" dxfId="913" priority="365" operator="containsText" text="RIESGO MODERADO">
      <formula>NOT(ISERROR(SEARCH("RIESGO MODERADO",AG39)))</formula>
    </cfRule>
    <cfRule type="containsText" dxfId="912" priority="366" operator="containsText" text="RIESGO BAJO">
      <formula>NOT(ISERROR(SEARCH("RIESGO BAJO",AG39)))</formula>
    </cfRule>
  </conditionalFormatting>
  <conditionalFormatting sqref="AP41:AQ41">
    <cfRule type="containsText" dxfId="911" priority="359" operator="containsText" text="RIESGO EXTREMO">
      <formula>NOT(ISERROR(SEARCH("RIESGO EXTREMO",AP41)))</formula>
    </cfRule>
    <cfRule type="containsText" dxfId="910" priority="360" operator="containsText" text="RIESGO ALTO">
      <formula>NOT(ISERROR(SEARCH("RIESGO ALTO",AP41)))</formula>
    </cfRule>
    <cfRule type="containsText" dxfId="909" priority="361" operator="containsText" text="RIESGO MODERADO">
      <formula>NOT(ISERROR(SEARCH("RIESGO MODERADO",AP41)))</formula>
    </cfRule>
    <cfRule type="containsText" dxfId="908" priority="362" operator="containsText" text="RIESGO BAJO">
      <formula>NOT(ISERROR(SEARCH("RIESGO BAJO",AP41)))</formula>
    </cfRule>
  </conditionalFormatting>
  <conditionalFormatting sqref="AP42">
    <cfRule type="containsText" dxfId="907" priority="355" operator="containsText" text="RIESGO EXTREMO">
      <formula>NOT(ISERROR(SEARCH("RIESGO EXTREMO",AP42)))</formula>
    </cfRule>
    <cfRule type="containsText" dxfId="906" priority="356" operator="containsText" text="RIESGO ALTO">
      <formula>NOT(ISERROR(SEARCH("RIESGO ALTO",AP42)))</formula>
    </cfRule>
    <cfRule type="containsText" dxfId="905" priority="357" operator="containsText" text="RIESGO MODERADO">
      <formula>NOT(ISERROR(SEARCH("RIESGO MODERADO",AP42)))</formula>
    </cfRule>
    <cfRule type="containsText" dxfId="904" priority="358" operator="containsText" text="RIESGO BAJO">
      <formula>NOT(ISERROR(SEARCH("RIESGO BAJO",AP42)))</formula>
    </cfRule>
  </conditionalFormatting>
  <conditionalFormatting sqref="AQ42">
    <cfRule type="containsText" dxfId="903" priority="351" operator="containsText" text="RIESGO EXTREMO">
      <formula>NOT(ISERROR(SEARCH("RIESGO EXTREMO",AQ42)))</formula>
    </cfRule>
    <cfRule type="containsText" dxfId="902" priority="352" operator="containsText" text="RIESGO ALTO">
      <formula>NOT(ISERROR(SEARCH("RIESGO ALTO",AQ42)))</formula>
    </cfRule>
    <cfRule type="containsText" dxfId="901" priority="353" operator="containsText" text="RIESGO MODERADO">
      <formula>NOT(ISERROR(SEARCH("RIESGO MODERADO",AQ42)))</formula>
    </cfRule>
    <cfRule type="containsText" dxfId="900" priority="354" operator="containsText" text="RIESGO BAJO">
      <formula>NOT(ISERROR(SEARCH("RIESGO BAJO",AQ42)))</formula>
    </cfRule>
  </conditionalFormatting>
  <conditionalFormatting sqref="AP43">
    <cfRule type="containsText" dxfId="899" priority="347" operator="containsText" text="RIESGO EXTREMO">
      <formula>NOT(ISERROR(SEARCH("RIESGO EXTREMO",AP43)))</formula>
    </cfRule>
    <cfRule type="containsText" dxfId="898" priority="348" operator="containsText" text="RIESGO ALTO">
      <formula>NOT(ISERROR(SEARCH("RIESGO ALTO",AP43)))</formula>
    </cfRule>
    <cfRule type="containsText" dxfId="897" priority="349" operator="containsText" text="RIESGO MODERADO">
      <formula>NOT(ISERROR(SEARCH("RIESGO MODERADO",AP43)))</formula>
    </cfRule>
    <cfRule type="containsText" dxfId="896" priority="350" operator="containsText" text="RIESGO BAJO">
      <formula>NOT(ISERROR(SEARCH("RIESGO BAJO",AP43)))</formula>
    </cfRule>
  </conditionalFormatting>
  <conditionalFormatting sqref="AQ43">
    <cfRule type="containsText" dxfId="895" priority="343" operator="containsText" text="RIESGO EXTREMO">
      <formula>NOT(ISERROR(SEARCH("RIESGO EXTREMO",AQ43)))</formula>
    </cfRule>
    <cfRule type="containsText" dxfId="894" priority="344" operator="containsText" text="RIESGO ALTO">
      <formula>NOT(ISERROR(SEARCH("RIESGO ALTO",AQ43)))</formula>
    </cfRule>
    <cfRule type="containsText" dxfId="893" priority="345" operator="containsText" text="RIESGO MODERADO">
      <formula>NOT(ISERROR(SEARCH("RIESGO MODERADO",AQ43)))</formula>
    </cfRule>
    <cfRule type="containsText" dxfId="892" priority="346" operator="containsText" text="RIESGO BAJO">
      <formula>NOT(ISERROR(SEARCH("RIESGO BAJO",AQ43)))</formula>
    </cfRule>
  </conditionalFormatting>
  <conditionalFormatting sqref="AP44">
    <cfRule type="containsText" dxfId="891" priority="339" operator="containsText" text="RIESGO EXTREMO">
      <formula>NOT(ISERROR(SEARCH("RIESGO EXTREMO",AP44)))</formula>
    </cfRule>
    <cfRule type="containsText" dxfId="890" priority="340" operator="containsText" text="RIESGO ALTO">
      <formula>NOT(ISERROR(SEARCH("RIESGO ALTO",AP44)))</formula>
    </cfRule>
    <cfRule type="containsText" dxfId="889" priority="341" operator="containsText" text="RIESGO MODERADO">
      <formula>NOT(ISERROR(SEARCH("RIESGO MODERADO",AP44)))</formula>
    </cfRule>
    <cfRule type="containsText" dxfId="888" priority="342" operator="containsText" text="RIESGO BAJO">
      <formula>NOT(ISERROR(SEARCH("RIESGO BAJO",AP44)))</formula>
    </cfRule>
  </conditionalFormatting>
  <conditionalFormatting sqref="AQ44">
    <cfRule type="containsText" dxfId="887" priority="335" operator="containsText" text="RIESGO EXTREMO">
      <formula>NOT(ISERROR(SEARCH("RIESGO EXTREMO",AQ44)))</formula>
    </cfRule>
    <cfRule type="containsText" dxfId="886" priority="336" operator="containsText" text="RIESGO ALTO">
      <formula>NOT(ISERROR(SEARCH("RIESGO ALTO",AQ44)))</formula>
    </cfRule>
    <cfRule type="containsText" dxfId="885" priority="337" operator="containsText" text="RIESGO MODERADO">
      <formula>NOT(ISERROR(SEARCH("RIESGO MODERADO",AQ44)))</formula>
    </cfRule>
    <cfRule type="containsText" dxfId="884" priority="338" operator="containsText" text="RIESGO BAJO">
      <formula>NOT(ISERROR(SEARCH("RIESGO BAJO",AQ44)))</formula>
    </cfRule>
  </conditionalFormatting>
  <conditionalFormatting sqref="AP46">
    <cfRule type="containsText" dxfId="883" priority="331" operator="containsText" text="RIESGO EXTREMO">
      <formula>NOT(ISERROR(SEARCH("RIESGO EXTREMO",AP46)))</formula>
    </cfRule>
    <cfRule type="containsText" dxfId="882" priority="332" operator="containsText" text="RIESGO ALTO">
      <formula>NOT(ISERROR(SEARCH("RIESGO ALTO",AP46)))</formula>
    </cfRule>
    <cfRule type="containsText" dxfId="881" priority="333" operator="containsText" text="RIESGO MODERADO">
      <formula>NOT(ISERROR(SEARCH("RIESGO MODERADO",AP46)))</formula>
    </cfRule>
    <cfRule type="containsText" dxfId="880" priority="334" operator="containsText" text="RIESGO BAJO">
      <formula>NOT(ISERROR(SEARCH("RIESGO BAJO",AP46)))</formula>
    </cfRule>
  </conditionalFormatting>
  <conditionalFormatting sqref="AQ46">
    <cfRule type="containsText" dxfId="879" priority="327" operator="containsText" text="RIESGO EXTREMO">
      <formula>NOT(ISERROR(SEARCH("RIESGO EXTREMO",AQ46)))</formula>
    </cfRule>
    <cfRule type="containsText" dxfId="878" priority="328" operator="containsText" text="RIESGO ALTO">
      <formula>NOT(ISERROR(SEARCH("RIESGO ALTO",AQ46)))</formula>
    </cfRule>
    <cfRule type="containsText" dxfId="877" priority="329" operator="containsText" text="RIESGO MODERADO">
      <formula>NOT(ISERROR(SEARCH("RIESGO MODERADO",AQ46)))</formula>
    </cfRule>
    <cfRule type="containsText" dxfId="876" priority="330" operator="containsText" text="RIESGO BAJO">
      <formula>NOT(ISERROR(SEARCH("RIESGO BAJO",AQ46)))</formula>
    </cfRule>
  </conditionalFormatting>
  <conditionalFormatting sqref="L47:L51">
    <cfRule type="containsText" dxfId="875" priority="322" operator="containsText" text="IMPROBABLE">
      <formula>NOT(ISERROR(SEARCH("IMPROBABLE",L47)))</formula>
    </cfRule>
    <cfRule type="containsText" dxfId="874" priority="323" operator="containsText" text="PROBABLE">
      <formula>NOT(ISERROR(SEARCH("PROBABLE",L47)))</formula>
    </cfRule>
    <cfRule type="containsText" dxfId="873" priority="324" operator="containsText" text="CASI CIERTA">
      <formula>NOT(ISERROR(SEARCH("CASI CIERTA",L47)))</formula>
    </cfRule>
    <cfRule type="containsText" dxfId="872" priority="325" operator="containsText" text="POSIBLE">
      <formula>NOT(ISERROR(SEARCH("POSIBLE",L47)))</formula>
    </cfRule>
    <cfRule type="containsText" dxfId="871" priority="326" operator="containsText" text="RARO">
      <formula>NOT(ISERROR(SEARCH("RARO",L47)))</formula>
    </cfRule>
  </conditionalFormatting>
  <conditionalFormatting sqref="N47:N51">
    <cfRule type="containsText" dxfId="870" priority="317" operator="containsText" text="CATASTRÓFICO">
      <formula>NOT(ISERROR(SEARCH("CATASTRÓFICO",N47)))</formula>
    </cfRule>
    <cfRule type="containsText" dxfId="869" priority="318" operator="containsText" text="MAYOR">
      <formula>NOT(ISERROR(SEARCH("MAYOR",N47)))</formula>
    </cfRule>
    <cfRule type="containsText" dxfId="868" priority="319" operator="containsText" text="MODERADO">
      <formula>NOT(ISERROR(SEARCH("MODERADO",N47)))</formula>
    </cfRule>
    <cfRule type="containsText" dxfId="867" priority="320" operator="containsText" text="MENOR">
      <formula>NOT(ISERROR(SEARCH("MENOR",N47)))</formula>
    </cfRule>
    <cfRule type="containsText" dxfId="866" priority="321" operator="containsText" text="INSIGNIFICANTE">
      <formula>NOT(ISERROR(SEARCH("INSIGNIFICANTE",N47)))</formula>
    </cfRule>
  </conditionalFormatting>
  <conditionalFormatting sqref="AG47 Q47:Q51 AM47:AQ47 AM48:AO51 AQ48:AQ50">
    <cfRule type="containsText" dxfId="865" priority="313" operator="containsText" text="RIESGO EXTREMO">
      <formula>NOT(ISERROR(SEARCH("RIESGO EXTREMO",Q47)))</formula>
    </cfRule>
    <cfRule type="containsText" dxfId="864" priority="314" operator="containsText" text="RIESGO ALTO">
      <formula>NOT(ISERROR(SEARCH("RIESGO ALTO",Q47)))</formula>
    </cfRule>
    <cfRule type="containsText" dxfId="863" priority="315" operator="containsText" text="RIESGO MODERADO">
      <formula>NOT(ISERROR(SEARCH("RIESGO MODERADO",Q47)))</formula>
    </cfRule>
    <cfRule type="containsText" dxfId="862" priority="316" operator="containsText" text="RIESGO BAJO">
      <formula>NOT(ISERROR(SEARCH("RIESGO BAJO",Q47)))</formula>
    </cfRule>
  </conditionalFormatting>
  <conditionalFormatting sqref="AG47:AG51">
    <cfRule type="containsText" dxfId="861" priority="309" operator="containsText" text="RIESGO EXTREMO">
      <formula>NOT(ISERROR(SEARCH("RIESGO EXTREMO",AG47)))</formula>
    </cfRule>
    <cfRule type="containsText" dxfId="860" priority="310" operator="containsText" text="RIESGO ALTO">
      <formula>NOT(ISERROR(SEARCH("RIESGO ALTO",AG47)))</formula>
    </cfRule>
    <cfRule type="containsText" dxfId="859" priority="311" operator="containsText" text="RIESGO MODERADO">
      <formula>NOT(ISERROR(SEARCH("RIESGO MODERADO",AG47)))</formula>
    </cfRule>
    <cfRule type="containsText" dxfId="858" priority="312" operator="containsText" text="RIESGO BAJO">
      <formula>NOT(ISERROR(SEARCH("RIESGO BAJO",AG47)))</formula>
    </cfRule>
  </conditionalFormatting>
  <conditionalFormatting sqref="AH47:AH51">
    <cfRule type="containsText" dxfId="857" priority="304" operator="containsText" text="IMPROBABLE">
      <formula>NOT(ISERROR(SEARCH("IMPROBABLE",AH47)))</formula>
    </cfRule>
    <cfRule type="containsText" dxfId="856" priority="305" operator="containsText" text="PROBABLE">
      <formula>NOT(ISERROR(SEARCH("PROBABLE",AH47)))</formula>
    </cfRule>
    <cfRule type="containsText" dxfId="855" priority="306" operator="containsText" text="CASI CIERTA">
      <formula>NOT(ISERROR(SEARCH("CASI CIERTA",AH47)))</formula>
    </cfRule>
    <cfRule type="containsText" dxfId="854" priority="307" operator="containsText" text="POSIBLE">
      <formula>NOT(ISERROR(SEARCH("POSIBLE",AH47)))</formula>
    </cfRule>
    <cfRule type="containsText" dxfId="853" priority="308" operator="containsText" text="RARO">
      <formula>NOT(ISERROR(SEARCH("RARO",AH47)))</formula>
    </cfRule>
  </conditionalFormatting>
  <conditionalFormatting sqref="AJ47:AJ51">
    <cfRule type="containsText" dxfId="852" priority="299" operator="containsText" text="CATASTRÓFICO">
      <formula>NOT(ISERROR(SEARCH("CATASTRÓFICO",AJ47)))</formula>
    </cfRule>
    <cfRule type="containsText" dxfId="851" priority="300" operator="containsText" text="MAYOR">
      <formula>NOT(ISERROR(SEARCH("MAYOR",AJ47)))</formula>
    </cfRule>
    <cfRule type="containsText" dxfId="850" priority="301" operator="containsText" text="MODERADO">
      <formula>NOT(ISERROR(SEARCH("MODERADO",AJ47)))</formula>
    </cfRule>
    <cfRule type="containsText" dxfId="849" priority="302" operator="containsText" text="MENOR">
      <formula>NOT(ISERROR(SEARCH("MENOR",AJ47)))</formula>
    </cfRule>
    <cfRule type="containsText" dxfId="848" priority="303" operator="containsText" text="INSIGNIFICANTE">
      <formula>NOT(ISERROR(SEARCH("INSIGNIFICANTE",AJ47)))</formula>
    </cfRule>
  </conditionalFormatting>
  <conditionalFormatting sqref="AQ51">
    <cfRule type="containsText" dxfId="847" priority="295" operator="containsText" text="RIESGO EXTREMO">
      <formula>NOT(ISERROR(SEARCH("RIESGO EXTREMO",AQ51)))</formula>
    </cfRule>
    <cfRule type="containsText" dxfId="846" priority="296" operator="containsText" text="RIESGO ALTO">
      <formula>NOT(ISERROR(SEARCH("RIESGO ALTO",AQ51)))</formula>
    </cfRule>
    <cfRule type="containsText" dxfId="845" priority="297" operator="containsText" text="RIESGO MODERADO">
      <formula>NOT(ISERROR(SEARCH("RIESGO MODERADO",AQ51)))</formula>
    </cfRule>
    <cfRule type="containsText" dxfId="844" priority="298" operator="containsText" text="RIESGO BAJO">
      <formula>NOT(ISERROR(SEARCH("RIESGO BAJO",AQ51)))</formula>
    </cfRule>
  </conditionalFormatting>
  <conditionalFormatting sqref="AP48:AP51">
    <cfRule type="containsText" dxfId="843" priority="291" operator="containsText" text="RIESGO EXTREMO">
      <formula>NOT(ISERROR(SEARCH("RIESGO EXTREMO",AP48)))</formula>
    </cfRule>
    <cfRule type="containsText" dxfId="842" priority="292" operator="containsText" text="RIESGO ALTO">
      <formula>NOT(ISERROR(SEARCH("RIESGO ALTO",AP48)))</formula>
    </cfRule>
    <cfRule type="containsText" dxfId="841" priority="293" operator="containsText" text="RIESGO MODERADO">
      <formula>NOT(ISERROR(SEARCH("RIESGO MODERADO",AP48)))</formula>
    </cfRule>
    <cfRule type="containsText" dxfId="840" priority="294" operator="containsText" text="RIESGO BAJO">
      <formula>NOT(ISERROR(SEARCH("RIESGO BAJO",AP48)))</formula>
    </cfRule>
  </conditionalFormatting>
  <conditionalFormatting sqref="AH52:AH54 L52:L55">
    <cfRule type="containsText" dxfId="839" priority="286" operator="containsText" text="IMPROBABLE">
      <formula>NOT(ISERROR(SEARCH("IMPROBABLE",L52)))</formula>
    </cfRule>
    <cfRule type="containsText" dxfId="838" priority="287" operator="containsText" text="PROBABLE">
      <formula>NOT(ISERROR(SEARCH("PROBABLE",L52)))</formula>
    </cfRule>
    <cfRule type="containsText" dxfId="837" priority="288" operator="containsText" text="CASI CIERTA">
      <formula>NOT(ISERROR(SEARCH("CASI CIERTA",L52)))</formula>
    </cfRule>
    <cfRule type="containsText" dxfId="836" priority="289" operator="containsText" text="POSIBLE">
      <formula>NOT(ISERROR(SEARCH("POSIBLE",L52)))</formula>
    </cfRule>
    <cfRule type="containsText" dxfId="835" priority="290" operator="containsText" text="RARO">
      <formula>NOT(ISERROR(SEARCH("RARO",L52)))</formula>
    </cfRule>
  </conditionalFormatting>
  <conditionalFormatting sqref="AJ52:AJ54 N52:N55">
    <cfRule type="containsText" dxfId="834" priority="281" operator="containsText" text="CATASTRÓFICO">
      <formula>NOT(ISERROR(SEARCH("CATASTRÓFICO",N52)))</formula>
    </cfRule>
    <cfRule type="containsText" dxfId="833" priority="282" operator="containsText" text="MAYOR">
      <formula>NOT(ISERROR(SEARCH("MAYOR",N52)))</formula>
    </cfRule>
    <cfRule type="containsText" dxfId="832" priority="283" operator="containsText" text="MODERADO">
      <formula>NOT(ISERROR(SEARCH("MODERADO",N52)))</formula>
    </cfRule>
    <cfRule type="containsText" dxfId="831" priority="284" operator="containsText" text="MENOR">
      <formula>NOT(ISERROR(SEARCH("MENOR",N52)))</formula>
    </cfRule>
    <cfRule type="containsText" dxfId="830" priority="285" operator="containsText" text="INSIGNIFICANTE">
      <formula>NOT(ISERROR(SEARCH("INSIGNIFICANTE",N52)))</formula>
    </cfRule>
  </conditionalFormatting>
  <conditionalFormatting sqref="AG52 Q52:Q55 AM52:AQ55">
    <cfRule type="containsText" dxfId="829" priority="277" operator="containsText" text="RIESGO EXTREMO">
      <formula>NOT(ISERROR(SEARCH("RIESGO EXTREMO",Q52)))</formula>
    </cfRule>
    <cfRule type="containsText" dxfId="828" priority="278" operator="containsText" text="RIESGO ALTO">
      <formula>NOT(ISERROR(SEARCH("RIESGO ALTO",Q52)))</formula>
    </cfRule>
    <cfRule type="containsText" dxfId="827" priority="279" operator="containsText" text="RIESGO MODERADO">
      <formula>NOT(ISERROR(SEARCH("RIESGO MODERADO",Q52)))</formula>
    </cfRule>
    <cfRule type="containsText" dxfId="826" priority="280" operator="containsText" text="RIESGO BAJO">
      <formula>NOT(ISERROR(SEARCH("RIESGO BAJO",Q52)))</formula>
    </cfRule>
  </conditionalFormatting>
  <conditionalFormatting sqref="AG52:AG55">
    <cfRule type="containsText" dxfId="825" priority="273" operator="containsText" text="RIESGO EXTREMO">
      <formula>NOT(ISERROR(SEARCH("RIESGO EXTREMO",AG52)))</formula>
    </cfRule>
    <cfRule type="containsText" dxfId="824" priority="274" operator="containsText" text="RIESGO ALTO">
      <formula>NOT(ISERROR(SEARCH("RIESGO ALTO",AG52)))</formula>
    </cfRule>
    <cfRule type="containsText" dxfId="823" priority="275" operator="containsText" text="RIESGO MODERADO">
      <formula>NOT(ISERROR(SEARCH("RIESGO MODERADO",AG52)))</formula>
    </cfRule>
    <cfRule type="containsText" dxfId="822" priority="276" operator="containsText" text="RIESGO BAJO">
      <formula>NOT(ISERROR(SEARCH("RIESGO BAJO",AG52)))</formula>
    </cfRule>
  </conditionalFormatting>
  <conditionalFormatting sqref="AH55">
    <cfRule type="containsText" dxfId="821" priority="268" operator="containsText" text="IMPROBABLE">
      <formula>NOT(ISERROR(SEARCH("IMPROBABLE",AH55)))</formula>
    </cfRule>
    <cfRule type="containsText" dxfId="820" priority="269" operator="containsText" text="PROBABLE">
      <formula>NOT(ISERROR(SEARCH("PROBABLE",AH55)))</formula>
    </cfRule>
    <cfRule type="containsText" dxfId="819" priority="270" operator="containsText" text="CASI CIERTA">
      <formula>NOT(ISERROR(SEARCH("CASI CIERTA",AH55)))</formula>
    </cfRule>
    <cfRule type="containsText" dxfId="818" priority="271" operator="containsText" text="POSIBLE">
      <formula>NOT(ISERROR(SEARCH("POSIBLE",AH55)))</formula>
    </cfRule>
    <cfRule type="containsText" dxfId="817" priority="272" operator="containsText" text="RARO">
      <formula>NOT(ISERROR(SEARCH("RARO",AH55)))</formula>
    </cfRule>
  </conditionalFormatting>
  <conditionalFormatting sqref="AJ55">
    <cfRule type="containsText" dxfId="816" priority="263" operator="containsText" text="CATASTRÓFICO">
      <formula>NOT(ISERROR(SEARCH("CATASTRÓFICO",AJ55)))</formula>
    </cfRule>
    <cfRule type="containsText" dxfId="815" priority="264" operator="containsText" text="MAYOR">
      <formula>NOT(ISERROR(SEARCH("MAYOR",AJ55)))</formula>
    </cfRule>
    <cfRule type="containsText" dxfId="814" priority="265" operator="containsText" text="MODERADO">
      <formula>NOT(ISERROR(SEARCH("MODERADO",AJ55)))</formula>
    </cfRule>
    <cfRule type="containsText" dxfId="813" priority="266" operator="containsText" text="MENOR">
      <formula>NOT(ISERROR(SEARCH("MENOR",AJ55)))</formula>
    </cfRule>
    <cfRule type="containsText" dxfId="812" priority="267" operator="containsText" text="INSIGNIFICANTE">
      <formula>NOT(ISERROR(SEARCH("INSIGNIFICANTE",AJ55)))</formula>
    </cfRule>
  </conditionalFormatting>
  <conditionalFormatting sqref="L56:L59 AH56:AH59">
    <cfRule type="containsText" dxfId="811" priority="258" operator="containsText" text="IMPROBABLE">
      <formula>NOT(ISERROR(SEARCH("IMPROBABLE",L56)))</formula>
    </cfRule>
    <cfRule type="containsText" dxfId="810" priority="259" operator="containsText" text="PROBABLE">
      <formula>NOT(ISERROR(SEARCH("PROBABLE",L56)))</formula>
    </cfRule>
    <cfRule type="containsText" dxfId="809" priority="260" operator="containsText" text="CASI CIERTA">
      <formula>NOT(ISERROR(SEARCH("CASI CIERTA",L56)))</formula>
    </cfRule>
    <cfRule type="containsText" dxfId="808" priority="261" operator="containsText" text="POSIBLE">
      <formula>NOT(ISERROR(SEARCH("POSIBLE",L56)))</formula>
    </cfRule>
    <cfRule type="containsText" dxfId="807" priority="262" operator="containsText" text="RARO">
      <formula>NOT(ISERROR(SEARCH("RARO",L56)))</formula>
    </cfRule>
  </conditionalFormatting>
  <conditionalFormatting sqref="N56:N59 AJ56:AJ59">
    <cfRule type="containsText" dxfId="806" priority="253" operator="containsText" text="CATASTRÓFICO">
      <formula>NOT(ISERROR(SEARCH("CATASTRÓFICO",N56)))</formula>
    </cfRule>
    <cfRule type="containsText" dxfId="805" priority="254" operator="containsText" text="MAYOR">
      <formula>NOT(ISERROR(SEARCH("MAYOR",N56)))</formula>
    </cfRule>
    <cfRule type="containsText" dxfId="804" priority="255" operator="containsText" text="MODERADO">
      <formula>NOT(ISERROR(SEARCH("MODERADO",N56)))</formula>
    </cfRule>
    <cfRule type="containsText" dxfId="803" priority="256" operator="containsText" text="MENOR">
      <formula>NOT(ISERROR(SEARCH("MENOR",N56)))</formula>
    </cfRule>
    <cfRule type="containsText" dxfId="802" priority="257" operator="containsText" text="INSIGNIFICANTE">
      <formula>NOT(ISERROR(SEARCH("INSIGNIFICANTE",N56)))</formula>
    </cfRule>
  </conditionalFormatting>
  <conditionalFormatting sqref="AG56 AM56:AQ59 Q56:Q59">
    <cfRule type="containsText" dxfId="801" priority="249" operator="containsText" text="RIESGO EXTREMO">
      <formula>NOT(ISERROR(SEARCH("RIESGO EXTREMO",Q56)))</formula>
    </cfRule>
    <cfRule type="containsText" dxfId="800" priority="250" operator="containsText" text="RIESGO ALTO">
      <formula>NOT(ISERROR(SEARCH("RIESGO ALTO",Q56)))</formula>
    </cfRule>
    <cfRule type="containsText" dxfId="799" priority="251" operator="containsText" text="RIESGO MODERADO">
      <formula>NOT(ISERROR(SEARCH("RIESGO MODERADO",Q56)))</formula>
    </cfRule>
    <cfRule type="containsText" dxfId="798" priority="252" operator="containsText" text="RIESGO BAJO">
      <formula>NOT(ISERROR(SEARCH("RIESGO BAJO",Q56)))</formula>
    </cfRule>
  </conditionalFormatting>
  <conditionalFormatting sqref="AG56:AG59">
    <cfRule type="containsText" dxfId="797" priority="245" operator="containsText" text="RIESGO EXTREMO">
      <formula>NOT(ISERROR(SEARCH("RIESGO EXTREMO",AG56)))</formula>
    </cfRule>
    <cfRule type="containsText" dxfId="796" priority="246" operator="containsText" text="RIESGO ALTO">
      <formula>NOT(ISERROR(SEARCH("RIESGO ALTO",AG56)))</formula>
    </cfRule>
    <cfRule type="containsText" dxfId="795" priority="247" operator="containsText" text="RIESGO MODERADO">
      <formula>NOT(ISERROR(SEARCH("RIESGO MODERADO",AG56)))</formula>
    </cfRule>
    <cfRule type="containsText" dxfId="794" priority="248" operator="containsText" text="RIESGO BAJO">
      <formula>NOT(ISERROR(SEARCH("RIESGO BAJO",AG56)))</formula>
    </cfRule>
  </conditionalFormatting>
  <conditionalFormatting sqref="L56:L59 AH56:AH59">
    <cfRule type="containsText" dxfId="793" priority="240" operator="containsText" text="IMPROBABLE">
      <formula>NOT(ISERROR(SEARCH("IMPROBABLE",L56)))</formula>
    </cfRule>
    <cfRule type="containsText" dxfId="792" priority="241" operator="containsText" text="PROBABLE">
      <formula>NOT(ISERROR(SEARCH("PROBABLE",L56)))</formula>
    </cfRule>
    <cfRule type="containsText" dxfId="791" priority="242" operator="containsText" text="CASI CIERTA">
      <formula>NOT(ISERROR(SEARCH("CASI CIERTA",L56)))</formula>
    </cfRule>
    <cfRule type="containsText" dxfId="790" priority="243" operator="containsText" text="POSIBLE">
      <formula>NOT(ISERROR(SEARCH("POSIBLE",L56)))</formula>
    </cfRule>
    <cfRule type="containsText" dxfId="789" priority="244" operator="containsText" text="RARO">
      <formula>NOT(ISERROR(SEARCH("RARO",L56)))</formula>
    </cfRule>
  </conditionalFormatting>
  <conditionalFormatting sqref="N56:N59 AJ56:AJ59">
    <cfRule type="containsText" dxfId="788" priority="235" operator="containsText" text="CATASTRÓFICO">
      <formula>NOT(ISERROR(SEARCH("CATASTRÓFICO",N56)))</formula>
    </cfRule>
    <cfRule type="containsText" dxfId="787" priority="236" operator="containsText" text="MAYOR">
      <formula>NOT(ISERROR(SEARCH("MAYOR",N56)))</formula>
    </cfRule>
    <cfRule type="containsText" dxfId="786" priority="237" operator="containsText" text="MODERADO">
      <formula>NOT(ISERROR(SEARCH("MODERADO",N56)))</formula>
    </cfRule>
    <cfRule type="containsText" dxfId="785" priority="238" operator="containsText" text="MENOR">
      <formula>NOT(ISERROR(SEARCH("MENOR",N56)))</formula>
    </cfRule>
    <cfRule type="containsText" dxfId="784" priority="239" operator="containsText" text="INSIGNIFICANTE">
      <formula>NOT(ISERROR(SEARCH("INSIGNIFICANTE",N56)))</formula>
    </cfRule>
  </conditionalFormatting>
  <conditionalFormatting sqref="AG56 AM56:AQ59 Q56:Q59">
    <cfRule type="containsText" dxfId="783" priority="231" operator="containsText" text="RIESGO EXTREMO">
      <formula>NOT(ISERROR(SEARCH("RIESGO EXTREMO",Q56)))</formula>
    </cfRule>
    <cfRule type="containsText" dxfId="782" priority="232" operator="containsText" text="RIESGO ALTO">
      <formula>NOT(ISERROR(SEARCH("RIESGO ALTO",Q56)))</formula>
    </cfRule>
    <cfRule type="containsText" dxfId="781" priority="233" operator="containsText" text="RIESGO MODERADO">
      <formula>NOT(ISERROR(SEARCH("RIESGO MODERADO",Q56)))</formula>
    </cfRule>
    <cfRule type="containsText" dxfId="780" priority="234" operator="containsText" text="RIESGO BAJO">
      <formula>NOT(ISERROR(SEARCH("RIESGO BAJO",Q56)))</formula>
    </cfRule>
  </conditionalFormatting>
  <conditionalFormatting sqref="AG56:AG59">
    <cfRule type="containsText" dxfId="779" priority="227" operator="containsText" text="RIESGO EXTREMO">
      <formula>NOT(ISERROR(SEARCH("RIESGO EXTREMO",AG56)))</formula>
    </cfRule>
    <cfRule type="containsText" dxfId="778" priority="228" operator="containsText" text="RIESGO ALTO">
      <formula>NOT(ISERROR(SEARCH("RIESGO ALTO",AG56)))</formula>
    </cfRule>
    <cfRule type="containsText" dxfId="777" priority="229" operator="containsText" text="RIESGO MODERADO">
      <formula>NOT(ISERROR(SEARCH("RIESGO MODERADO",AG56)))</formula>
    </cfRule>
    <cfRule type="containsText" dxfId="776" priority="230" operator="containsText" text="RIESGO BAJO">
      <formula>NOT(ISERROR(SEARCH("RIESGO BAJO",AG56)))</formula>
    </cfRule>
  </conditionalFormatting>
  <conditionalFormatting sqref="AH60:AH65 L60:L65">
    <cfRule type="containsText" dxfId="775" priority="222" operator="containsText" text="IMPROBABLE">
      <formula>NOT(ISERROR(SEARCH("IMPROBABLE",L60)))</formula>
    </cfRule>
    <cfRule type="containsText" dxfId="774" priority="223" operator="containsText" text="PROBABLE">
      <formula>NOT(ISERROR(SEARCH("PROBABLE",L60)))</formula>
    </cfRule>
    <cfRule type="containsText" dxfId="773" priority="224" operator="containsText" text="CASI CIERTA">
      <formula>NOT(ISERROR(SEARCH("CASI CIERTA",L60)))</formula>
    </cfRule>
    <cfRule type="containsText" dxfId="772" priority="225" operator="containsText" text="POSIBLE">
      <formula>NOT(ISERROR(SEARCH("POSIBLE",L60)))</formula>
    </cfRule>
    <cfRule type="containsText" dxfId="771" priority="226" operator="containsText" text="RARO">
      <formula>NOT(ISERROR(SEARCH("RARO",L60)))</formula>
    </cfRule>
  </conditionalFormatting>
  <conditionalFormatting sqref="N60:N65 AJ60:AJ65">
    <cfRule type="containsText" dxfId="770" priority="217" operator="containsText" text="CATASTRÓFICO">
      <formula>NOT(ISERROR(SEARCH("CATASTRÓFICO",N60)))</formula>
    </cfRule>
    <cfRule type="containsText" dxfId="769" priority="218" operator="containsText" text="MAYOR">
      <formula>NOT(ISERROR(SEARCH("MAYOR",N60)))</formula>
    </cfRule>
    <cfRule type="containsText" dxfId="768" priority="219" operator="containsText" text="MODERADO">
      <formula>NOT(ISERROR(SEARCH("MODERADO",N60)))</formula>
    </cfRule>
    <cfRule type="containsText" dxfId="767" priority="220" operator="containsText" text="MENOR">
      <formula>NOT(ISERROR(SEARCH("MENOR",N60)))</formula>
    </cfRule>
    <cfRule type="containsText" dxfId="766" priority="221" operator="containsText" text="INSIGNIFICANTE">
      <formula>NOT(ISERROR(SEARCH("INSIGNIFICANTE",N60)))</formula>
    </cfRule>
  </conditionalFormatting>
  <conditionalFormatting sqref="AG60 Q60:Q65 AM60:AQ65">
    <cfRule type="containsText" dxfId="765" priority="213" operator="containsText" text="RIESGO EXTREMO">
      <formula>NOT(ISERROR(SEARCH("RIESGO EXTREMO",Q60)))</formula>
    </cfRule>
    <cfRule type="containsText" dxfId="764" priority="214" operator="containsText" text="RIESGO ALTO">
      <formula>NOT(ISERROR(SEARCH("RIESGO ALTO",Q60)))</formula>
    </cfRule>
    <cfRule type="containsText" dxfId="763" priority="215" operator="containsText" text="RIESGO MODERADO">
      <formula>NOT(ISERROR(SEARCH("RIESGO MODERADO",Q60)))</formula>
    </cfRule>
    <cfRule type="containsText" dxfId="762" priority="216" operator="containsText" text="RIESGO BAJO">
      <formula>NOT(ISERROR(SEARCH("RIESGO BAJO",Q60)))</formula>
    </cfRule>
  </conditionalFormatting>
  <conditionalFormatting sqref="AG60:AG65">
    <cfRule type="containsText" dxfId="761" priority="209" operator="containsText" text="RIESGO EXTREMO">
      <formula>NOT(ISERROR(SEARCH("RIESGO EXTREMO",AG60)))</formula>
    </cfRule>
    <cfRule type="containsText" dxfId="760" priority="210" operator="containsText" text="RIESGO ALTO">
      <formula>NOT(ISERROR(SEARCH("RIESGO ALTO",AG60)))</formula>
    </cfRule>
    <cfRule type="containsText" dxfId="759" priority="211" operator="containsText" text="RIESGO MODERADO">
      <formula>NOT(ISERROR(SEARCH("RIESGO MODERADO",AG60)))</formula>
    </cfRule>
    <cfRule type="containsText" dxfId="758" priority="212" operator="containsText" text="RIESGO BAJO">
      <formula>NOT(ISERROR(SEARCH("RIESGO BAJO",AG60)))</formula>
    </cfRule>
  </conditionalFormatting>
  <conditionalFormatting sqref="AH66:AH73 L66:L73">
    <cfRule type="containsText" dxfId="757" priority="204" operator="containsText" text="IMPROBABLE">
      <formula>NOT(ISERROR(SEARCH("IMPROBABLE",L66)))</formula>
    </cfRule>
    <cfRule type="containsText" dxfId="756" priority="205" operator="containsText" text="PROBABLE">
      <formula>NOT(ISERROR(SEARCH("PROBABLE",L66)))</formula>
    </cfRule>
    <cfRule type="containsText" dxfId="755" priority="206" operator="containsText" text="CASI CIERTA">
      <formula>NOT(ISERROR(SEARCH("CASI CIERTA",L66)))</formula>
    </cfRule>
    <cfRule type="containsText" dxfId="754" priority="207" operator="containsText" text="POSIBLE">
      <formula>NOT(ISERROR(SEARCH("POSIBLE",L66)))</formula>
    </cfRule>
    <cfRule type="containsText" dxfId="753" priority="208" operator="containsText" text="RARO">
      <formula>NOT(ISERROR(SEARCH("RARO",L66)))</formula>
    </cfRule>
  </conditionalFormatting>
  <conditionalFormatting sqref="AJ66:AJ73 N66:N73">
    <cfRule type="containsText" dxfId="752" priority="199" operator="containsText" text="CATASTRÓFICO">
      <formula>NOT(ISERROR(SEARCH("CATASTRÓFICO",N66)))</formula>
    </cfRule>
    <cfRule type="containsText" dxfId="751" priority="200" operator="containsText" text="MAYOR">
      <formula>NOT(ISERROR(SEARCH("MAYOR",N66)))</formula>
    </cfRule>
    <cfRule type="containsText" dxfId="750" priority="201" operator="containsText" text="MODERADO">
      <formula>NOT(ISERROR(SEARCH("MODERADO",N66)))</formula>
    </cfRule>
    <cfRule type="containsText" dxfId="749" priority="202" operator="containsText" text="MENOR">
      <formula>NOT(ISERROR(SEARCH("MENOR",N66)))</formula>
    </cfRule>
    <cfRule type="containsText" dxfId="748" priority="203" operator="containsText" text="INSIGNIFICANTE">
      <formula>NOT(ISERROR(SEARCH("INSIGNIFICANTE",N66)))</formula>
    </cfRule>
  </conditionalFormatting>
  <conditionalFormatting sqref="AG66 Q66:Q73 AM66:AN73 AP66:AQ73">
    <cfRule type="containsText" dxfId="747" priority="195" operator="containsText" text="RIESGO EXTREMO">
      <formula>NOT(ISERROR(SEARCH("RIESGO EXTREMO",Q66)))</formula>
    </cfRule>
    <cfRule type="containsText" dxfId="746" priority="196" operator="containsText" text="RIESGO ALTO">
      <formula>NOT(ISERROR(SEARCH("RIESGO ALTO",Q66)))</formula>
    </cfRule>
    <cfRule type="containsText" dxfId="745" priority="197" operator="containsText" text="RIESGO MODERADO">
      <formula>NOT(ISERROR(SEARCH("RIESGO MODERADO",Q66)))</formula>
    </cfRule>
    <cfRule type="containsText" dxfId="744" priority="198" operator="containsText" text="RIESGO BAJO">
      <formula>NOT(ISERROR(SEARCH("RIESGO BAJO",Q66)))</formula>
    </cfRule>
  </conditionalFormatting>
  <conditionalFormatting sqref="AG66:AG73">
    <cfRule type="containsText" dxfId="743" priority="191" operator="containsText" text="RIESGO EXTREMO">
      <formula>NOT(ISERROR(SEARCH("RIESGO EXTREMO",AG66)))</formula>
    </cfRule>
    <cfRule type="containsText" dxfId="742" priority="192" operator="containsText" text="RIESGO ALTO">
      <formula>NOT(ISERROR(SEARCH("RIESGO ALTO",AG66)))</formula>
    </cfRule>
    <cfRule type="containsText" dxfId="741" priority="193" operator="containsText" text="RIESGO MODERADO">
      <formula>NOT(ISERROR(SEARCH("RIESGO MODERADO",AG66)))</formula>
    </cfRule>
    <cfRule type="containsText" dxfId="740" priority="194" operator="containsText" text="RIESGO BAJO">
      <formula>NOT(ISERROR(SEARCH("RIESGO BAJO",AG66)))</formula>
    </cfRule>
  </conditionalFormatting>
  <conditionalFormatting sqref="AO72:AO73 AO66">
    <cfRule type="containsText" dxfId="739" priority="187" operator="containsText" text="RIESGO EXTREMO">
      <formula>NOT(ISERROR(SEARCH("RIESGO EXTREMO",AO66)))</formula>
    </cfRule>
    <cfRule type="containsText" dxfId="738" priority="188" operator="containsText" text="RIESGO ALTO">
      <formula>NOT(ISERROR(SEARCH("RIESGO ALTO",AO66)))</formula>
    </cfRule>
    <cfRule type="containsText" dxfId="737" priority="189" operator="containsText" text="RIESGO MODERADO">
      <formula>NOT(ISERROR(SEARCH("RIESGO MODERADO",AO66)))</formula>
    </cfRule>
    <cfRule type="containsText" dxfId="736" priority="190" operator="containsText" text="RIESGO BAJO">
      <formula>NOT(ISERROR(SEARCH("RIESGO BAJO",AO66)))</formula>
    </cfRule>
  </conditionalFormatting>
  <conditionalFormatting sqref="AR67">
    <cfRule type="containsText" dxfId="735" priority="183" operator="containsText" text="RIESGO EXTREMO">
      <formula>NOT(ISERROR(SEARCH("RIESGO EXTREMO",AR67)))</formula>
    </cfRule>
    <cfRule type="containsText" dxfId="734" priority="184" operator="containsText" text="RIESGO ALTO">
      <formula>NOT(ISERROR(SEARCH("RIESGO ALTO",AR67)))</formula>
    </cfRule>
    <cfRule type="containsText" dxfId="733" priority="185" operator="containsText" text="RIESGO MODERADO">
      <formula>NOT(ISERROR(SEARCH("RIESGO MODERADO",AR67)))</formula>
    </cfRule>
    <cfRule type="containsText" dxfId="732" priority="186" operator="containsText" text="RIESGO BAJO">
      <formula>NOT(ISERROR(SEARCH("RIESGO BAJO",AR67)))</formula>
    </cfRule>
  </conditionalFormatting>
  <conditionalFormatting sqref="AO68">
    <cfRule type="containsText" dxfId="731" priority="179" operator="containsText" text="RIESGO EXTREMO">
      <formula>NOT(ISERROR(SEARCH("RIESGO EXTREMO",AO68)))</formula>
    </cfRule>
    <cfRule type="containsText" dxfId="730" priority="180" operator="containsText" text="RIESGO ALTO">
      <formula>NOT(ISERROR(SEARCH("RIESGO ALTO",AO68)))</formula>
    </cfRule>
    <cfRule type="containsText" dxfId="729" priority="181" operator="containsText" text="RIESGO MODERADO">
      <formula>NOT(ISERROR(SEARCH("RIESGO MODERADO",AO68)))</formula>
    </cfRule>
    <cfRule type="containsText" dxfId="728" priority="182" operator="containsText" text="RIESGO BAJO">
      <formula>NOT(ISERROR(SEARCH("RIESGO BAJO",AO68)))</formula>
    </cfRule>
  </conditionalFormatting>
  <conditionalFormatting sqref="AO70">
    <cfRule type="containsText" dxfId="727" priority="175" operator="containsText" text="RIESGO EXTREMO">
      <formula>NOT(ISERROR(SEARCH("RIESGO EXTREMO",AO70)))</formula>
    </cfRule>
    <cfRule type="containsText" dxfId="726" priority="176" operator="containsText" text="RIESGO ALTO">
      <formula>NOT(ISERROR(SEARCH("RIESGO ALTO",AO70)))</formula>
    </cfRule>
    <cfRule type="containsText" dxfId="725" priority="177" operator="containsText" text="RIESGO MODERADO">
      <formula>NOT(ISERROR(SEARCH("RIESGO MODERADO",AO70)))</formula>
    </cfRule>
    <cfRule type="containsText" dxfId="724" priority="178" operator="containsText" text="RIESGO BAJO">
      <formula>NOT(ISERROR(SEARCH("RIESGO BAJO",AO70)))</formula>
    </cfRule>
  </conditionalFormatting>
  <conditionalFormatting sqref="AH74:AH80 L74:L80">
    <cfRule type="containsText" dxfId="723" priority="170" operator="containsText" text="IMPROBABLE">
      <formula>NOT(ISERROR(SEARCH("IMPROBABLE",L74)))</formula>
    </cfRule>
    <cfRule type="containsText" dxfId="722" priority="171" operator="containsText" text="PROBABLE">
      <formula>NOT(ISERROR(SEARCH("PROBABLE",L74)))</formula>
    </cfRule>
    <cfRule type="containsText" dxfId="721" priority="172" operator="containsText" text="CASI CIERTA">
      <formula>NOT(ISERROR(SEARCH("CASI CIERTA",L74)))</formula>
    </cfRule>
    <cfRule type="containsText" dxfId="720" priority="173" operator="containsText" text="POSIBLE">
      <formula>NOT(ISERROR(SEARCH("POSIBLE",L74)))</formula>
    </cfRule>
    <cfRule type="containsText" dxfId="719" priority="174" operator="containsText" text="RARO">
      <formula>NOT(ISERROR(SEARCH("RARO",L74)))</formula>
    </cfRule>
  </conditionalFormatting>
  <conditionalFormatting sqref="AJ74:AJ80 N74:N80">
    <cfRule type="containsText" dxfId="718" priority="165" operator="containsText" text="CATASTRÓFICO">
      <formula>NOT(ISERROR(SEARCH("CATASTRÓFICO",N74)))</formula>
    </cfRule>
    <cfRule type="containsText" dxfId="717" priority="166" operator="containsText" text="MAYOR">
      <formula>NOT(ISERROR(SEARCH("MAYOR",N74)))</formula>
    </cfRule>
    <cfRule type="containsText" dxfId="716" priority="167" operator="containsText" text="MODERADO">
      <formula>NOT(ISERROR(SEARCH("MODERADO",N74)))</formula>
    </cfRule>
    <cfRule type="containsText" dxfId="715" priority="168" operator="containsText" text="MENOR">
      <formula>NOT(ISERROR(SEARCH("MENOR",N74)))</formula>
    </cfRule>
    <cfRule type="containsText" dxfId="714" priority="169" operator="containsText" text="INSIGNIFICANTE">
      <formula>NOT(ISERROR(SEARCH("INSIGNIFICANTE",N74)))</formula>
    </cfRule>
  </conditionalFormatting>
  <conditionalFormatting sqref="AG74 Q74:Q80 AM74:AN80 AP74:AQ80">
    <cfRule type="containsText" dxfId="713" priority="161" operator="containsText" text="RIESGO EXTREMO">
      <formula>NOT(ISERROR(SEARCH("RIESGO EXTREMO",Q74)))</formula>
    </cfRule>
    <cfRule type="containsText" dxfId="712" priority="162" operator="containsText" text="RIESGO ALTO">
      <formula>NOT(ISERROR(SEARCH("RIESGO ALTO",Q74)))</formula>
    </cfRule>
    <cfRule type="containsText" dxfId="711" priority="163" operator="containsText" text="RIESGO MODERADO">
      <formula>NOT(ISERROR(SEARCH("RIESGO MODERADO",Q74)))</formula>
    </cfRule>
    <cfRule type="containsText" dxfId="710" priority="164" operator="containsText" text="RIESGO BAJO">
      <formula>NOT(ISERROR(SEARCH("RIESGO BAJO",Q74)))</formula>
    </cfRule>
  </conditionalFormatting>
  <conditionalFormatting sqref="AG74:AG80">
    <cfRule type="containsText" dxfId="709" priority="157" operator="containsText" text="RIESGO EXTREMO">
      <formula>NOT(ISERROR(SEARCH("RIESGO EXTREMO",AG74)))</formula>
    </cfRule>
    <cfRule type="containsText" dxfId="708" priority="158" operator="containsText" text="RIESGO ALTO">
      <formula>NOT(ISERROR(SEARCH("RIESGO ALTO",AG74)))</formula>
    </cfRule>
    <cfRule type="containsText" dxfId="707" priority="159" operator="containsText" text="RIESGO MODERADO">
      <formula>NOT(ISERROR(SEARCH("RIESGO MODERADO",AG74)))</formula>
    </cfRule>
    <cfRule type="containsText" dxfId="706" priority="160" operator="containsText" text="RIESGO BAJO">
      <formula>NOT(ISERROR(SEARCH("RIESGO BAJO",AG74)))</formula>
    </cfRule>
  </conditionalFormatting>
  <conditionalFormatting sqref="AO74:AO80">
    <cfRule type="containsText" dxfId="705" priority="153" operator="containsText" text="RIESGO EXTREMO">
      <formula>NOT(ISERROR(SEARCH("RIESGO EXTREMO",AO74)))</formula>
    </cfRule>
    <cfRule type="containsText" dxfId="704" priority="154" operator="containsText" text="RIESGO ALTO">
      <formula>NOT(ISERROR(SEARCH("RIESGO ALTO",AO74)))</formula>
    </cfRule>
    <cfRule type="containsText" dxfId="703" priority="155" operator="containsText" text="RIESGO MODERADO">
      <formula>NOT(ISERROR(SEARCH("RIESGO MODERADO",AO74)))</formula>
    </cfRule>
    <cfRule type="containsText" dxfId="702" priority="156" operator="containsText" text="RIESGO BAJO">
      <formula>NOT(ISERROR(SEARCH("RIESGO BAJO",AO74)))</formula>
    </cfRule>
  </conditionalFormatting>
  <conditionalFormatting sqref="AO74:AO79">
    <cfRule type="containsText" dxfId="701" priority="149" operator="containsText" text="RIESGO EXTREMO">
      <formula>NOT(ISERROR(SEARCH("RIESGO EXTREMO",AO74)))</formula>
    </cfRule>
    <cfRule type="containsText" dxfId="700" priority="150" operator="containsText" text="RIESGO ALTO">
      <formula>NOT(ISERROR(SEARCH("RIESGO ALTO",AO74)))</formula>
    </cfRule>
    <cfRule type="containsText" dxfId="699" priority="151" operator="containsText" text="RIESGO MODERADO">
      <formula>NOT(ISERROR(SEARCH("RIESGO MODERADO",AO74)))</formula>
    </cfRule>
    <cfRule type="containsText" dxfId="698" priority="152" operator="containsText" text="RIESGO BAJO">
      <formula>NOT(ISERROR(SEARCH("RIESGO BAJO",AO74)))</formula>
    </cfRule>
  </conditionalFormatting>
  <conditionalFormatting sqref="AO80">
    <cfRule type="containsText" dxfId="697" priority="145" operator="containsText" text="RIESGO EXTREMO">
      <formula>NOT(ISERROR(SEARCH("RIESGO EXTREMO",AO80)))</formula>
    </cfRule>
    <cfRule type="containsText" dxfId="696" priority="146" operator="containsText" text="RIESGO ALTO">
      <formula>NOT(ISERROR(SEARCH("RIESGO ALTO",AO80)))</formula>
    </cfRule>
    <cfRule type="containsText" dxfId="695" priority="147" operator="containsText" text="RIESGO MODERADO">
      <formula>NOT(ISERROR(SEARCH("RIESGO MODERADO",AO80)))</formula>
    </cfRule>
    <cfRule type="containsText" dxfId="694" priority="148" operator="containsText" text="RIESGO BAJO">
      <formula>NOT(ISERROR(SEARCH("RIESGO BAJO",AO80)))</formula>
    </cfRule>
  </conditionalFormatting>
  <conditionalFormatting sqref="AH81:AH84 L81:L84">
    <cfRule type="containsText" dxfId="693" priority="140" operator="containsText" text="IMPROBABLE">
      <formula>NOT(ISERROR(SEARCH("IMPROBABLE",L81)))</formula>
    </cfRule>
    <cfRule type="containsText" dxfId="692" priority="141" operator="containsText" text="PROBABLE">
      <formula>NOT(ISERROR(SEARCH("PROBABLE",L81)))</formula>
    </cfRule>
    <cfRule type="containsText" dxfId="691" priority="142" operator="containsText" text="CASI CIERTA">
      <formula>NOT(ISERROR(SEARCH("CASI CIERTA",L81)))</formula>
    </cfRule>
    <cfRule type="containsText" dxfId="690" priority="143" operator="containsText" text="POSIBLE">
      <formula>NOT(ISERROR(SEARCH("POSIBLE",L81)))</formula>
    </cfRule>
    <cfRule type="containsText" dxfId="689" priority="144" operator="containsText" text="RARO">
      <formula>NOT(ISERROR(SEARCH("RARO",L81)))</formula>
    </cfRule>
  </conditionalFormatting>
  <conditionalFormatting sqref="AJ81:AJ84 N81:N84">
    <cfRule type="containsText" dxfId="688" priority="135" operator="containsText" text="CATASTRÓFICO">
      <formula>NOT(ISERROR(SEARCH("CATASTRÓFICO",N81)))</formula>
    </cfRule>
    <cfRule type="containsText" dxfId="687" priority="136" operator="containsText" text="MAYOR">
      <formula>NOT(ISERROR(SEARCH("MAYOR",N81)))</formula>
    </cfRule>
    <cfRule type="containsText" dxfId="686" priority="137" operator="containsText" text="MODERADO">
      <formula>NOT(ISERROR(SEARCH("MODERADO",N81)))</formula>
    </cfRule>
    <cfRule type="containsText" dxfId="685" priority="138" operator="containsText" text="MENOR">
      <formula>NOT(ISERROR(SEARCH("MENOR",N81)))</formula>
    </cfRule>
    <cfRule type="containsText" dxfId="684" priority="139" operator="containsText" text="INSIGNIFICANTE">
      <formula>NOT(ISERROR(SEARCH("INSIGNIFICANTE",N81)))</formula>
    </cfRule>
  </conditionalFormatting>
  <conditionalFormatting sqref="AG81 AM81:AQ84 Q81:Q84">
    <cfRule type="containsText" dxfId="683" priority="131" operator="containsText" text="RIESGO EXTREMO">
      <formula>NOT(ISERROR(SEARCH("RIESGO EXTREMO",Q81)))</formula>
    </cfRule>
    <cfRule type="containsText" dxfId="682" priority="132" operator="containsText" text="RIESGO ALTO">
      <formula>NOT(ISERROR(SEARCH("RIESGO ALTO",Q81)))</formula>
    </cfRule>
    <cfRule type="containsText" dxfId="681" priority="133" operator="containsText" text="RIESGO MODERADO">
      <formula>NOT(ISERROR(SEARCH("RIESGO MODERADO",Q81)))</formula>
    </cfRule>
    <cfRule type="containsText" dxfId="680" priority="134" operator="containsText" text="RIESGO BAJO">
      <formula>NOT(ISERROR(SEARCH("RIESGO BAJO",Q81)))</formula>
    </cfRule>
  </conditionalFormatting>
  <conditionalFormatting sqref="AG81:AG84">
    <cfRule type="containsText" dxfId="679" priority="127" operator="containsText" text="RIESGO EXTREMO">
      <formula>NOT(ISERROR(SEARCH("RIESGO EXTREMO",AG81)))</formula>
    </cfRule>
    <cfRule type="containsText" dxfId="678" priority="128" operator="containsText" text="RIESGO ALTO">
      <formula>NOT(ISERROR(SEARCH("RIESGO ALTO",AG81)))</formula>
    </cfRule>
    <cfRule type="containsText" dxfId="677" priority="129" operator="containsText" text="RIESGO MODERADO">
      <formula>NOT(ISERROR(SEARCH("RIESGO MODERADO",AG81)))</formula>
    </cfRule>
    <cfRule type="containsText" dxfId="676" priority="130" operator="containsText" text="RIESGO BAJO">
      <formula>NOT(ISERROR(SEARCH("RIESGO BAJO",AG81)))</formula>
    </cfRule>
  </conditionalFormatting>
  <conditionalFormatting sqref="AH85:AH92 L85:L92">
    <cfRule type="containsText" dxfId="675" priority="122" operator="containsText" text="IMPROBABLE">
      <formula>NOT(ISERROR(SEARCH("IMPROBABLE",L85)))</formula>
    </cfRule>
    <cfRule type="containsText" dxfId="674" priority="123" operator="containsText" text="PROBABLE">
      <formula>NOT(ISERROR(SEARCH("PROBABLE",L85)))</formula>
    </cfRule>
    <cfRule type="containsText" dxfId="673" priority="124" operator="containsText" text="CASI CIERTA">
      <formula>NOT(ISERROR(SEARCH("CASI CIERTA",L85)))</formula>
    </cfRule>
    <cfRule type="containsText" dxfId="672" priority="125" operator="containsText" text="POSIBLE">
      <formula>NOT(ISERROR(SEARCH("POSIBLE",L85)))</formula>
    </cfRule>
    <cfRule type="containsText" dxfId="671" priority="126" operator="containsText" text="RARO">
      <formula>NOT(ISERROR(SEARCH("RARO",L85)))</formula>
    </cfRule>
  </conditionalFormatting>
  <conditionalFormatting sqref="AJ85:AJ92 N85:N92">
    <cfRule type="containsText" dxfId="670" priority="117" operator="containsText" text="CATASTRÓFICO">
      <formula>NOT(ISERROR(SEARCH("CATASTRÓFICO",N85)))</formula>
    </cfRule>
    <cfRule type="containsText" dxfId="669" priority="118" operator="containsText" text="MAYOR">
      <formula>NOT(ISERROR(SEARCH("MAYOR",N85)))</formula>
    </cfRule>
    <cfRule type="containsText" dxfId="668" priority="119" operator="containsText" text="MODERADO">
      <formula>NOT(ISERROR(SEARCH("MODERADO",N85)))</formula>
    </cfRule>
    <cfRule type="containsText" dxfId="667" priority="120" operator="containsText" text="MENOR">
      <formula>NOT(ISERROR(SEARCH("MENOR",N85)))</formula>
    </cfRule>
    <cfRule type="containsText" dxfId="666" priority="121" operator="containsText" text="INSIGNIFICANTE">
      <formula>NOT(ISERROR(SEARCH("INSIGNIFICANTE",N85)))</formula>
    </cfRule>
  </conditionalFormatting>
  <conditionalFormatting sqref="Q85:Q92 AM85:AQ87 AM88:AP88 AM89:AQ89 AM90:AP90 AM91:AQ92">
    <cfRule type="containsText" dxfId="665" priority="113" operator="containsText" text="RIESGO EXTREMO">
      <formula>NOT(ISERROR(SEARCH("RIESGO EXTREMO",Q85)))</formula>
    </cfRule>
    <cfRule type="containsText" dxfId="664" priority="114" operator="containsText" text="RIESGO ALTO">
      <formula>NOT(ISERROR(SEARCH("RIESGO ALTO",Q85)))</formula>
    </cfRule>
    <cfRule type="containsText" dxfId="663" priority="115" operator="containsText" text="RIESGO MODERADO">
      <formula>NOT(ISERROR(SEARCH("RIESGO MODERADO",Q85)))</formula>
    </cfRule>
    <cfRule type="containsText" dxfId="662" priority="116" operator="containsText" text="RIESGO BAJO">
      <formula>NOT(ISERROR(SEARCH("RIESGO BAJO",Q85)))</formula>
    </cfRule>
  </conditionalFormatting>
  <conditionalFormatting sqref="AG85:AG92">
    <cfRule type="containsText" dxfId="661" priority="109" operator="containsText" text="RIESGO EXTREMO">
      <formula>NOT(ISERROR(SEARCH("RIESGO EXTREMO",AG85)))</formula>
    </cfRule>
    <cfRule type="containsText" dxfId="660" priority="110" operator="containsText" text="RIESGO ALTO">
      <formula>NOT(ISERROR(SEARCH("RIESGO ALTO",AG85)))</formula>
    </cfRule>
    <cfRule type="containsText" dxfId="659" priority="111" operator="containsText" text="RIESGO MODERADO">
      <formula>NOT(ISERROR(SEARCH("RIESGO MODERADO",AG85)))</formula>
    </cfRule>
    <cfRule type="containsText" dxfId="658" priority="112" operator="containsText" text="RIESGO BAJO">
      <formula>NOT(ISERROR(SEARCH("RIESGO BAJO",AG85)))</formula>
    </cfRule>
  </conditionalFormatting>
  <conditionalFormatting sqref="AQ88">
    <cfRule type="containsText" dxfId="657" priority="105" operator="containsText" text="RIESGO EXTREMO">
      <formula>NOT(ISERROR(SEARCH("RIESGO EXTREMO",AQ88)))</formula>
    </cfRule>
    <cfRule type="containsText" dxfId="656" priority="106" operator="containsText" text="RIESGO ALTO">
      <formula>NOT(ISERROR(SEARCH("RIESGO ALTO",AQ88)))</formula>
    </cfRule>
    <cfRule type="containsText" dxfId="655" priority="107" operator="containsText" text="RIESGO MODERADO">
      <formula>NOT(ISERROR(SEARCH("RIESGO MODERADO",AQ88)))</formula>
    </cfRule>
    <cfRule type="containsText" dxfId="654" priority="108" operator="containsText" text="RIESGO BAJO">
      <formula>NOT(ISERROR(SEARCH("RIESGO BAJO",AQ88)))</formula>
    </cfRule>
  </conditionalFormatting>
  <conditionalFormatting sqref="AQ90">
    <cfRule type="containsText" dxfId="653" priority="101" operator="containsText" text="RIESGO EXTREMO">
      <formula>NOT(ISERROR(SEARCH("RIESGO EXTREMO",AQ90)))</formula>
    </cfRule>
    <cfRule type="containsText" dxfId="652" priority="102" operator="containsText" text="RIESGO ALTO">
      <formula>NOT(ISERROR(SEARCH("RIESGO ALTO",AQ90)))</formula>
    </cfRule>
    <cfRule type="containsText" dxfId="651" priority="103" operator="containsText" text="RIESGO MODERADO">
      <formula>NOT(ISERROR(SEARCH("RIESGO MODERADO",AQ90)))</formula>
    </cfRule>
    <cfRule type="containsText" dxfId="650" priority="104" operator="containsText" text="RIESGO BAJO">
      <formula>NOT(ISERROR(SEARCH("RIESGO BAJO",AQ90)))</formula>
    </cfRule>
  </conditionalFormatting>
  <conditionalFormatting sqref="AH93:AH96 L93:L96">
    <cfRule type="containsText" dxfId="649" priority="96" operator="containsText" text="IMPROBABLE">
      <formula>NOT(ISERROR(SEARCH("IMPROBABLE",L93)))</formula>
    </cfRule>
    <cfRule type="containsText" dxfId="648" priority="97" operator="containsText" text="PROBABLE">
      <formula>NOT(ISERROR(SEARCH("PROBABLE",L93)))</formula>
    </cfRule>
    <cfRule type="containsText" dxfId="647" priority="98" operator="containsText" text="CASI CIERTA">
      <formula>NOT(ISERROR(SEARCH("CASI CIERTA",L93)))</formula>
    </cfRule>
    <cfRule type="containsText" dxfId="646" priority="99" operator="containsText" text="POSIBLE">
      <formula>NOT(ISERROR(SEARCH("POSIBLE",L93)))</formula>
    </cfRule>
    <cfRule type="containsText" dxfId="645" priority="100" operator="containsText" text="RARO">
      <formula>NOT(ISERROR(SEARCH("RARO",L93)))</formula>
    </cfRule>
  </conditionalFormatting>
  <conditionalFormatting sqref="AJ93:AJ96 N93:N96">
    <cfRule type="containsText" dxfId="644" priority="91" operator="containsText" text="CATASTRÓFICO">
      <formula>NOT(ISERROR(SEARCH("CATASTRÓFICO",N93)))</formula>
    </cfRule>
    <cfRule type="containsText" dxfId="643" priority="92" operator="containsText" text="MAYOR">
      <formula>NOT(ISERROR(SEARCH("MAYOR",N93)))</formula>
    </cfRule>
    <cfRule type="containsText" dxfId="642" priority="93" operator="containsText" text="MODERADO">
      <formula>NOT(ISERROR(SEARCH("MODERADO",N93)))</formula>
    </cfRule>
    <cfRule type="containsText" dxfId="641" priority="94" operator="containsText" text="MENOR">
      <formula>NOT(ISERROR(SEARCH("MENOR",N93)))</formula>
    </cfRule>
    <cfRule type="containsText" dxfId="640" priority="95" operator="containsText" text="INSIGNIFICANTE">
      <formula>NOT(ISERROR(SEARCH("INSIGNIFICANTE",N93)))</formula>
    </cfRule>
  </conditionalFormatting>
  <conditionalFormatting sqref="AG93 AM93:AN96 AQ93:AQ96 Q93:Q96">
    <cfRule type="containsText" dxfId="639" priority="87" operator="containsText" text="RIESGO EXTREMO">
      <formula>NOT(ISERROR(SEARCH("RIESGO EXTREMO",Q93)))</formula>
    </cfRule>
    <cfRule type="containsText" dxfId="638" priority="88" operator="containsText" text="RIESGO ALTO">
      <formula>NOT(ISERROR(SEARCH("RIESGO ALTO",Q93)))</formula>
    </cfRule>
    <cfRule type="containsText" dxfId="637" priority="89" operator="containsText" text="RIESGO MODERADO">
      <formula>NOT(ISERROR(SEARCH("RIESGO MODERADO",Q93)))</formula>
    </cfRule>
    <cfRule type="containsText" dxfId="636" priority="90" operator="containsText" text="RIESGO BAJO">
      <formula>NOT(ISERROR(SEARCH("RIESGO BAJO",Q93)))</formula>
    </cfRule>
  </conditionalFormatting>
  <conditionalFormatting sqref="AG93:AG96">
    <cfRule type="containsText" dxfId="635" priority="83" operator="containsText" text="RIESGO EXTREMO">
      <formula>NOT(ISERROR(SEARCH("RIESGO EXTREMO",AG93)))</formula>
    </cfRule>
    <cfRule type="containsText" dxfId="634" priority="84" operator="containsText" text="RIESGO ALTO">
      <formula>NOT(ISERROR(SEARCH("RIESGO ALTO",AG93)))</formula>
    </cfRule>
    <cfRule type="containsText" dxfId="633" priority="85" operator="containsText" text="RIESGO MODERADO">
      <formula>NOT(ISERROR(SEARCH("RIESGO MODERADO",AG93)))</formula>
    </cfRule>
    <cfRule type="containsText" dxfId="632" priority="86" operator="containsText" text="RIESGO BAJO">
      <formula>NOT(ISERROR(SEARCH("RIESGO BAJO",AG93)))</formula>
    </cfRule>
  </conditionalFormatting>
  <conditionalFormatting sqref="AO94">
    <cfRule type="containsText" dxfId="631" priority="79" operator="containsText" text="RIESGO EXTREMO">
      <formula>NOT(ISERROR(SEARCH("RIESGO EXTREMO",AO94)))</formula>
    </cfRule>
    <cfRule type="containsText" dxfId="630" priority="80" operator="containsText" text="RIESGO ALTO">
      <formula>NOT(ISERROR(SEARCH("RIESGO ALTO",AO94)))</formula>
    </cfRule>
    <cfRule type="containsText" dxfId="629" priority="81" operator="containsText" text="RIESGO MODERADO">
      <formula>NOT(ISERROR(SEARCH("RIESGO MODERADO",AO94)))</formula>
    </cfRule>
    <cfRule type="containsText" dxfId="628" priority="82" operator="containsText" text="RIESGO BAJO">
      <formula>NOT(ISERROR(SEARCH("RIESGO BAJO",AO94)))</formula>
    </cfRule>
  </conditionalFormatting>
  <conditionalFormatting sqref="AR94">
    <cfRule type="containsText" dxfId="627" priority="75" operator="containsText" text="RIESGO EXTREMO">
      <formula>NOT(ISERROR(SEARCH("RIESGO EXTREMO",AR94)))</formula>
    </cfRule>
    <cfRule type="containsText" dxfId="626" priority="76" operator="containsText" text="RIESGO ALTO">
      <formula>NOT(ISERROR(SEARCH("RIESGO ALTO",AR94)))</formula>
    </cfRule>
    <cfRule type="containsText" dxfId="625" priority="77" operator="containsText" text="RIESGO MODERADO">
      <formula>NOT(ISERROR(SEARCH("RIESGO MODERADO",AR94)))</formula>
    </cfRule>
    <cfRule type="containsText" dxfId="624" priority="78" operator="containsText" text="RIESGO BAJO">
      <formula>NOT(ISERROR(SEARCH("RIESGO BAJO",AR94)))</formula>
    </cfRule>
  </conditionalFormatting>
  <conditionalFormatting sqref="AO93">
    <cfRule type="containsText" dxfId="623" priority="71" operator="containsText" text="RIESGO EXTREMO">
      <formula>NOT(ISERROR(SEARCH("RIESGO EXTREMO",AO93)))</formula>
    </cfRule>
    <cfRule type="containsText" dxfId="622" priority="72" operator="containsText" text="RIESGO ALTO">
      <formula>NOT(ISERROR(SEARCH("RIESGO ALTO",AO93)))</formula>
    </cfRule>
    <cfRule type="containsText" dxfId="621" priority="73" operator="containsText" text="RIESGO MODERADO">
      <formula>NOT(ISERROR(SEARCH("RIESGO MODERADO",AO93)))</formula>
    </cfRule>
    <cfRule type="containsText" dxfId="620" priority="74" operator="containsText" text="RIESGO BAJO">
      <formula>NOT(ISERROR(SEARCH("RIESGO BAJO",AO93)))</formula>
    </cfRule>
  </conditionalFormatting>
  <conditionalFormatting sqref="AO96">
    <cfRule type="containsText" dxfId="619" priority="67" operator="containsText" text="RIESGO EXTREMO">
      <formula>NOT(ISERROR(SEARCH("RIESGO EXTREMO",AO96)))</formula>
    </cfRule>
    <cfRule type="containsText" dxfId="618" priority="68" operator="containsText" text="RIESGO ALTO">
      <formula>NOT(ISERROR(SEARCH("RIESGO ALTO",AO96)))</formula>
    </cfRule>
    <cfRule type="containsText" dxfId="617" priority="69" operator="containsText" text="RIESGO MODERADO">
      <formula>NOT(ISERROR(SEARCH("RIESGO MODERADO",AO96)))</formula>
    </cfRule>
    <cfRule type="containsText" dxfId="616" priority="70" operator="containsText" text="RIESGO BAJO">
      <formula>NOT(ISERROR(SEARCH("RIESGO BAJO",AO96)))</formula>
    </cfRule>
  </conditionalFormatting>
  <conditionalFormatting sqref="AO95">
    <cfRule type="containsText" dxfId="615" priority="63" operator="containsText" text="RIESGO EXTREMO">
      <formula>NOT(ISERROR(SEARCH("RIESGO EXTREMO",AO95)))</formula>
    </cfRule>
    <cfRule type="containsText" dxfId="614" priority="64" operator="containsText" text="RIESGO ALTO">
      <formula>NOT(ISERROR(SEARCH("RIESGO ALTO",AO95)))</formula>
    </cfRule>
    <cfRule type="containsText" dxfId="613" priority="65" operator="containsText" text="RIESGO MODERADO">
      <formula>NOT(ISERROR(SEARCH("RIESGO MODERADO",AO95)))</formula>
    </cfRule>
    <cfRule type="containsText" dxfId="612" priority="66" operator="containsText" text="RIESGO BAJO">
      <formula>NOT(ISERROR(SEARCH("RIESGO BAJO",AO95)))</formula>
    </cfRule>
  </conditionalFormatting>
  <conditionalFormatting sqref="L97:L98 AH97:AH98">
    <cfRule type="containsText" dxfId="611" priority="58" operator="containsText" text="IMPROBABLE">
      <formula>NOT(ISERROR(SEARCH("IMPROBABLE",L97)))</formula>
    </cfRule>
    <cfRule type="containsText" dxfId="610" priority="59" operator="containsText" text="PROBABLE">
      <formula>NOT(ISERROR(SEARCH("PROBABLE",L97)))</formula>
    </cfRule>
    <cfRule type="containsText" dxfId="609" priority="60" operator="containsText" text="CASI CIERTA">
      <formula>NOT(ISERROR(SEARCH("CASI CIERTA",L97)))</formula>
    </cfRule>
    <cfRule type="containsText" dxfId="608" priority="61" operator="containsText" text="POSIBLE">
      <formula>NOT(ISERROR(SEARCH("POSIBLE",L97)))</formula>
    </cfRule>
    <cfRule type="containsText" dxfId="607" priority="62" operator="containsText" text="RARO">
      <formula>NOT(ISERROR(SEARCH("RARO",L97)))</formula>
    </cfRule>
  </conditionalFormatting>
  <conditionalFormatting sqref="N97:N98 AJ97:AJ98">
    <cfRule type="containsText" dxfId="606" priority="53" operator="containsText" text="CATASTRÓFICO">
      <formula>NOT(ISERROR(SEARCH("CATASTRÓFICO",N97)))</formula>
    </cfRule>
    <cfRule type="containsText" dxfId="605" priority="54" operator="containsText" text="MAYOR">
      <formula>NOT(ISERROR(SEARCH("MAYOR",N97)))</formula>
    </cfRule>
    <cfRule type="containsText" dxfId="604" priority="55" operator="containsText" text="MODERADO">
      <formula>NOT(ISERROR(SEARCH("MODERADO",N97)))</formula>
    </cfRule>
    <cfRule type="containsText" dxfId="603" priority="56" operator="containsText" text="MENOR">
      <formula>NOT(ISERROR(SEARCH("MENOR",N97)))</formula>
    </cfRule>
    <cfRule type="containsText" dxfId="602" priority="57" operator="containsText" text="INSIGNIFICANTE">
      <formula>NOT(ISERROR(SEARCH("INSIGNIFICANTE",N97)))</formula>
    </cfRule>
  </conditionalFormatting>
  <conditionalFormatting sqref="Q97:Q98 AG97 AM97:AQ98">
    <cfRule type="containsText" dxfId="601" priority="49" operator="containsText" text="RIESGO EXTREMO">
      <formula>NOT(ISERROR(SEARCH("RIESGO EXTREMO",Q97)))</formula>
    </cfRule>
    <cfRule type="containsText" dxfId="600" priority="50" operator="containsText" text="RIESGO ALTO">
      <formula>NOT(ISERROR(SEARCH("RIESGO ALTO",Q97)))</formula>
    </cfRule>
    <cfRule type="containsText" dxfId="599" priority="51" operator="containsText" text="RIESGO MODERADO">
      <formula>NOT(ISERROR(SEARCH("RIESGO MODERADO",Q97)))</formula>
    </cfRule>
    <cfRule type="containsText" dxfId="598" priority="52" operator="containsText" text="RIESGO BAJO">
      <formula>NOT(ISERROR(SEARCH("RIESGO BAJO",Q97)))</formula>
    </cfRule>
  </conditionalFormatting>
  <conditionalFormatting sqref="AG97:AG98">
    <cfRule type="containsText" dxfId="597" priority="45" operator="containsText" text="RIESGO EXTREMO">
      <formula>NOT(ISERROR(SEARCH("RIESGO EXTREMO",AG97)))</formula>
    </cfRule>
    <cfRule type="containsText" dxfId="596" priority="46" operator="containsText" text="RIESGO ALTO">
      <formula>NOT(ISERROR(SEARCH("RIESGO ALTO",AG97)))</formula>
    </cfRule>
    <cfRule type="containsText" dxfId="595" priority="47" operator="containsText" text="RIESGO MODERADO">
      <formula>NOT(ISERROR(SEARCH("RIESGO MODERADO",AG97)))</formula>
    </cfRule>
    <cfRule type="containsText" dxfId="594" priority="48" operator="containsText" text="RIESGO BAJO">
      <formula>NOT(ISERROR(SEARCH("RIESGO BAJO",AG97)))</formula>
    </cfRule>
  </conditionalFormatting>
  <conditionalFormatting sqref="AH99:AH107 L99:L107">
    <cfRule type="containsText" dxfId="593" priority="40" operator="containsText" text="IMPROBABLE">
      <formula>NOT(ISERROR(SEARCH("IMPROBABLE",L99)))</formula>
    </cfRule>
    <cfRule type="containsText" dxfId="592" priority="41" operator="containsText" text="PROBABLE">
      <formula>NOT(ISERROR(SEARCH("PROBABLE",L99)))</formula>
    </cfRule>
    <cfRule type="containsText" dxfId="591" priority="42" operator="containsText" text="CASI CIERTA">
      <formula>NOT(ISERROR(SEARCH("CASI CIERTA",L99)))</formula>
    </cfRule>
    <cfRule type="containsText" dxfId="590" priority="43" operator="containsText" text="POSIBLE">
      <formula>NOT(ISERROR(SEARCH("POSIBLE",L99)))</formula>
    </cfRule>
    <cfRule type="containsText" dxfId="589" priority="44" operator="containsText" text="RARO">
      <formula>NOT(ISERROR(SEARCH("RARO",L99)))</formula>
    </cfRule>
  </conditionalFormatting>
  <conditionalFormatting sqref="AJ99:AJ107 N99:N107">
    <cfRule type="containsText" dxfId="588" priority="35" operator="containsText" text="CATASTRÓFICO">
      <formula>NOT(ISERROR(SEARCH("CATASTRÓFICO",N99)))</formula>
    </cfRule>
    <cfRule type="containsText" dxfId="587" priority="36" operator="containsText" text="MAYOR">
      <formula>NOT(ISERROR(SEARCH("MAYOR",N99)))</formula>
    </cfRule>
    <cfRule type="containsText" dxfId="586" priority="37" operator="containsText" text="MODERADO">
      <formula>NOT(ISERROR(SEARCH("MODERADO",N99)))</formula>
    </cfRule>
    <cfRule type="containsText" dxfId="585" priority="38" operator="containsText" text="MENOR">
      <formula>NOT(ISERROR(SEARCH("MENOR",N99)))</formula>
    </cfRule>
    <cfRule type="containsText" dxfId="584" priority="39" operator="containsText" text="INSIGNIFICANTE">
      <formula>NOT(ISERROR(SEARCH("INSIGNIFICANTE",N99)))</formula>
    </cfRule>
  </conditionalFormatting>
  <conditionalFormatting sqref="AG99 AM99:AN99 AP99:AQ99 AM100:AQ102 AM103:AN103 Q99:Q107 AM104:AQ107">
    <cfRule type="containsText" dxfId="583" priority="31" operator="containsText" text="RIESGO EXTREMO">
      <formula>NOT(ISERROR(SEARCH("RIESGO EXTREMO",Q99)))</formula>
    </cfRule>
    <cfRule type="containsText" dxfId="582" priority="32" operator="containsText" text="RIESGO ALTO">
      <formula>NOT(ISERROR(SEARCH("RIESGO ALTO",Q99)))</formula>
    </cfRule>
    <cfRule type="containsText" dxfId="581" priority="33" operator="containsText" text="RIESGO MODERADO">
      <formula>NOT(ISERROR(SEARCH("RIESGO MODERADO",Q99)))</formula>
    </cfRule>
    <cfRule type="containsText" dxfId="580" priority="34" operator="containsText" text="RIESGO BAJO">
      <formula>NOT(ISERROR(SEARCH("RIESGO BAJO",Q99)))</formula>
    </cfRule>
  </conditionalFormatting>
  <conditionalFormatting sqref="AG99:AG107">
    <cfRule type="containsText" dxfId="579" priority="27" operator="containsText" text="RIESGO EXTREMO">
      <formula>NOT(ISERROR(SEARCH("RIESGO EXTREMO",AG99)))</formula>
    </cfRule>
    <cfRule type="containsText" dxfId="578" priority="28" operator="containsText" text="RIESGO ALTO">
      <formula>NOT(ISERROR(SEARCH("RIESGO ALTO",AG99)))</formula>
    </cfRule>
    <cfRule type="containsText" dxfId="577" priority="29" operator="containsText" text="RIESGO MODERADO">
      <formula>NOT(ISERROR(SEARCH("RIESGO MODERADO",AG99)))</formula>
    </cfRule>
    <cfRule type="containsText" dxfId="576" priority="30" operator="containsText" text="RIESGO BAJO">
      <formula>NOT(ISERROR(SEARCH("RIESGO BAJO",AG99)))</formula>
    </cfRule>
  </conditionalFormatting>
  <conditionalFormatting sqref="AO99">
    <cfRule type="containsText" dxfId="575" priority="23" operator="containsText" text="RIESGO EXTREMO">
      <formula>NOT(ISERROR(SEARCH("RIESGO EXTREMO",AO99)))</formula>
    </cfRule>
    <cfRule type="containsText" dxfId="574" priority="24" operator="containsText" text="RIESGO ALTO">
      <formula>NOT(ISERROR(SEARCH("RIESGO ALTO",AO99)))</formula>
    </cfRule>
    <cfRule type="containsText" dxfId="573" priority="25" operator="containsText" text="RIESGO MODERADO">
      <formula>NOT(ISERROR(SEARCH("RIESGO MODERADO",AO99)))</formula>
    </cfRule>
    <cfRule type="containsText" dxfId="572" priority="26" operator="containsText" text="RIESGO BAJO">
      <formula>NOT(ISERROR(SEARCH("RIESGO BAJO",AO99)))</formula>
    </cfRule>
  </conditionalFormatting>
  <conditionalFormatting sqref="AO103:AQ103">
    <cfRule type="containsText" dxfId="571" priority="19" operator="containsText" text="RIESGO EXTREMO">
      <formula>NOT(ISERROR(SEARCH("RIESGO EXTREMO",AO103)))</formula>
    </cfRule>
    <cfRule type="containsText" dxfId="570" priority="20" operator="containsText" text="RIESGO ALTO">
      <formula>NOT(ISERROR(SEARCH("RIESGO ALTO",AO103)))</formula>
    </cfRule>
    <cfRule type="containsText" dxfId="569" priority="21" operator="containsText" text="RIESGO MODERADO">
      <formula>NOT(ISERROR(SEARCH("RIESGO MODERADO",AO103)))</formula>
    </cfRule>
    <cfRule type="containsText" dxfId="568" priority="22" operator="containsText" text="RIESGO BAJO">
      <formula>NOT(ISERROR(SEARCH("RIESGO BAJO",AO103)))</formula>
    </cfRule>
  </conditionalFormatting>
  <conditionalFormatting sqref="AH108:AH115 L108:L115">
    <cfRule type="containsText" dxfId="567" priority="14" operator="containsText" text="IMPROBABLE">
      <formula>NOT(ISERROR(SEARCH("IMPROBABLE",L108)))</formula>
    </cfRule>
    <cfRule type="containsText" dxfId="566" priority="15" operator="containsText" text="PROBABLE">
      <formula>NOT(ISERROR(SEARCH("PROBABLE",L108)))</formula>
    </cfRule>
    <cfRule type="containsText" dxfId="565" priority="16" operator="containsText" text="CASI CIERTA">
      <formula>NOT(ISERROR(SEARCH("CASI CIERTA",L108)))</formula>
    </cfRule>
    <cfRule type="containsText" dxfId="564" priority="17" operator="containsText" text="POSIBLE">
      <formula>NOT(ISERROR(SEARCH("POSIBLE",L108)))</formula>
    </cfRule>
    <cfRule type="containsText" dxfId="563" priority="18" operator="containsText" text="RARO">
      <formula>NOT(ISERROR(SEARCH("RARO",L108)))</formula>
    </cfRule>
  </conditionalFormatting>
  <conditionalFormatting sqref="AJ108:AJ115 N108:N115">
    <cfRule type="containsText" dxfId="562" priority="9" operator="containsText" text="CATASTRÓFICO">
      <formula>NOT(ISERROR(SEARCH("CATASTRÓFICO",N108)))</formula>
    </cfRule>
    <cfRule type="containsText" dxfId="561" priority="10" operator="containsText" text="MAYOR">
      <formula>NOT(ISERROR(SEARCH("MAYOR",N108)))</formula>
    </cfRule>
    <cfRule type="containsText" dxfId="560" priority="11" operator="containsText" text="MODERADO">
      <formula>NOT(ISERROR(SEARCH("MODERADO",N108)))</formula>
    </cfRule>
    <cfRule type="containsText" dxfId="559" priority="12" operator="containsText" text="MENOR">
      <formula>NOT(ISERROR(SEARCH("MENOR",N108)))</formula>
    </cfRule>
    <cfRule type="containsText" dxfId="558" priority="13" operator="containsText" text="INSIGNIFICANTE">
      <formula>NOT(ISERROR(SEARCH("INSIGNIFICANTE",N108)))</formula>
    </cfRule>
  </conditionalFormatting>
  <conditionalFormatting sqref="AM108:AQ115 Q108:Q115">
    <cfRule type="containsText" dxfId="557" priority="5" operator="containsText" text="RIESGO EXTREMO">
      <formula>NOT(ISERROR(SEARCH("RIESGO EXTREMO",Q108)))</formula>
    </cfRule>
    <cfRule type="containsText" dxfId="556" priority="6" operator="containsText" text="RIESGO ALTO">
      <formula>NOT(ISERROR(SEARCH("RIESGO ALTO",Q108)))</formula>
    </cfRule>
    <cfRule type="containsText" dxfId="555" priority="7" operator="containsText" text="RIESGO MODERADO">
      <formula>NOT(ISERROR(SEARCH("RIESGO MODERADO",Q108)))</formula>
    </cfRule>
    <cfRule type="containsText" dxfId="554" priority="8" operator="containsText" text="RIESGO BAJO">
      <formula>NOT(ISERROR(SEARCH("RIESGO BAJO",Q108)))</formula>
    </cfRule>
  </conditionalFormatting>
  <conditionalFormatting sqref="AG108:AG115">
    <cfRule type="containsText" dxfId="553" priority="1" operator="containsText" text="RIESGO EXTREMO">
      <formula>NOT(ISERROR(SEARCH("RIESGO EXTREMO",AG108)))</formula>
    </cfRule>
    <cfRule type="containsText" dxfId="552" priority="2" operator="containsText" text="RIESGO ALTO">
      <formula>NOT(ISERROR(SEARCH("RIESGO ALTO",AG108)))</formula>
    </cfRule>
    <cfRule type="containsText" dxfId="551" priority="3" operator="containsText" text="RIESGO MODERADO">
      <formula>NOT(ISERROR(SEARCH("RIESGO MODERADO",AG108)))</formula>
    </cfRule>
    <cfRule type="containsText" dxfId="550" priority="4" operator="containsText" text="RIESGO BAJO">
      <formula>NOT(ISERROR(SEARCH("RIESGO BAJO",AG108)))</formula>
    </cfRule>
  </conditionalFormatting>
  <dataValidations count="33">
    <dataValidation type="list" allowBlank="1" showInputMessage="1" showErrorMessage="1" sqref="F107">
      <formula1>INDIRECT($D$25)</formula1>
    </dataValidation>
    <dataValidation type="list" allowBlank="1" showInputMessage="1" showErrorMessage="1" sqref="E107">
      <formula1>INDIRECT($C$25)</formula1>
    </dataValidation>
    <dataValidation type="list" allowBlank="1" showInputMessage="1" showErrorMessage="1" sqref="AJ107 N107">
      <formula1>INDIRECT($J$25)</formula1>
    </dataValidation>
    <dataValidation type="list" allowBlank="1" showInputMessage="1" showErrorMessage="1" sqref="F97">
      <formula1>INDIRECT(#REF!)</formula1>
    </dataValidation>
    <dataValidation type="list" allowBlank="1" showInputMessage="1" showErrorMessage="1" sqref="E16 E21 E26 E42 E50 E55 E59 E63 E69 E77 E84 E88 E102">
      <formula1>INDIRECT($C$20)</formula1>
    </dataValidation>
    <dataValidation type="list" allowBlank="1" showInputMessage="1" showErrorMessage="1" sqref="AB13:AB115 X13:X115 Z13:Z115 AD13:AD115 T13:T115 V13:V115">
      <formula1>"SI,NO"</formula1>
    </dataValidation>
    <dataValidation type="list" allowBlank="1" showInputMessage="1" showErrorMessage="1" sqref="J13:J115">
      <formula1>clasificaciónriesgos</formula1>
    </dataValidation>
    <dataValidation type="list" allowBlank="1" showInputMessage="1" showErrorMessage="1" sqref="L13:L115 AH13:AH115">
      <formula1>probabilidad</formula1>
    </dataValidation>
    <dataValidation type="list" allowBlank="1" showInputMessage="1" showErrorMessage="1" sqref="N102 AJ16 N16 AJ21 N21 AJ26 N26 AJ38 N38 AJ42 N42 N50 AJ50 N55 AJ55 N59 AJ63 N63 AJ69 N69 AJ77 N77 AJ84 N84 AJ88 N88 AJ96 N96 AJ102 AJ111">
      <formula1>INDIRECT($J$20)</formula1>
    </dataValidation>
    <dataValidation type="list" allowBlank="1" showInputMessage="1" showErrorMessage="1" sqref="AJ101 N101 AJ15 N15 AJ20 N20 AJ25 N25 N29 AJ37 N37 AJ34 N34 AJ41 N41 N49 AJ49 AJ54 N54 AJ58:AJ59 N58 AJ62 N62 AJ68 N68 AJ76 N76 AJ83 N83 AJ87 N87 AJ95 N95 AJ110 N111">
      <formula1>INDIRECT($J$19)</formula1>
    </dataValidation>
    <dataValidation type="list" allowBlank="1" showInputMessage="1" showErrorMessage="1" sqref="AJ103 N103 AJ17 N17 AJ22 N22 AJ43 N43 N51 AJ51 N64 AJ70 N70 AJ78 N78 AJ89 N89 AJ112 N112">
      <formula1>INDIRECT($J$21)</formula1>
    </dataValidation>
    <dataValidation type="list" allowBlank="1" showInputMessage="1" showErrorMessage="1" sqref="AJ104 N104 AJ44 N44 N65 AJ71 N71 AJ79 N79 AJ90 N90 AJ113 N113">
      <formula1>INDIRECT($J$22)</formula1>
    </dataValidation>
    <dataValidation type="list" allowBlank="1" showInputMessage="1" showErrorMessage="1" sqref="AJ105 N105 AJ45 N45 AJ72 N72 AJ80 N80 AJ91 N91 AJ114 N114">
      <formula1>INDIRECT($J$23)</formula1>
    </dataValidation>
    <dataValidation type="list" allowBlank="1" showInputMessage="1" showErrorMessage="1" sqref="AJ106 N106 AJ46 N46 AJ73 N73 AJ92 N92 AJ115 N115">
      <formula1>INDIRECT($J$24)</formula1>
    </dataValidation>
    <dataValidation type="list" allowBlank="1" showInputMessage="1" showErrorMessage="1" sqref="E101 E15 E20 E25 E29 E34 E41 E49 E54 E58 E62 E68 E76 E83 E87 E111">
      <formula1>INDIRECT($C$19)</formula1>
    </dataValidation>
    <dataValidation type="list" allowBlank="1" showInputMessage="1" showErrorMessage="1" sqref="E103 E17 E22 E43 E51 E64 E70 E78 E89 E112">
      <formula1>INDIRECT($C$21)</formula1>
    </dataValidation>
    <dataValidation type="list" allowBlank="1" showInputMessage="1" showErrorMessage="1" sqref="E104 E44 E65 E71 E79 E90 E113">
      <formula1>INDIRECT($C$22)</formula1>
    </dataValidation>
    <dataValidation type="list" allowBlank="1" showInputMessage="1" showErrorMessage="1" sqref="E105 E45:E46 E72 E80 E91 E114">
      <formula1>INDIRECT($C$23)</formula1>
    </dataValidation>
    <dataValidation type="list" allowBlank="1" showInputMessage="1" showErrorMessage="1" sqref="E106 E73 E92 E115">
      <formula1>INDIRECT($C$24)</formula1>
    </dataValidation>
    <dataValidation type="list" allowBlank="1" showInputMessage="1" showErrorMessage="1" sqref="F105 F45:F46 F72 F80 F91 F114">
      <formula1>INDIRECT($D$23)</formula1>
    </dataValidation>
    <dataValidation type="list" allowBlank="1" showInputMessage="1" showErrorMessage="1" sqref="F106 F73 F92 F115">
      <formula1>INDIRECT($D$24)</formula1>
    </dataValidation>
    <dataValidation type="list" allowBlank="1" showInputMessage="1" showErrorMessage="1" sqref="F99 F81 F66 F60 F56 F93 F39 F13 F18 F23 F27 F30 F35 F37 F47 F52 F74 F85 F108:F109">
      <formula1>INDIRECT($D$17)</formula1>
    </dataValidation>
    <dataValidation type="list" allowBlank="1" showInputMessage="1" showErrorMessage="1" sqref="D38:D94 D13:D36 D97:D115">
      <formula1>factores</formula1>
    </dataValidation>
    <dataValidation type="list" allowBlank="1" showInputMessage="1" showErrorMessage="1" sqref="D37 D95:D96">
      <formula1>FAC</formula1>
    </dataValidation>
    <dataValidation type="list" allowBlank="1" showInputMessage="1" showErrorMessage="1" sqref="F100 F96 F82 F67 F61 F57 F14 F19 F24 F28 F38 F36 F31 F40 F48 F53 F75 F86 F94 F110">
      <formula1>INDIRECT($D$18)</formula1>
    </dataValidation>
    <dataValidation type="list" allowBlank="1" showInputMessage="1" showErrorMessage="1" sqref="F101 F87 F83 F68 F62 F15 F20 F25 F29 F41 F49 F54 F58 F76 F111">
      <formula1>INDIRECT($D$19)</formula1>
    </dataValidation>
    <dataValidation type="list" allowBlank="1" showInputMessage="1" showErrorMessage="1" sqref="F89 F103 F17 F22 F43 F51 F64 F70 F78 F112">
      <formula1>INDIRECT($D$21)</formula1>
    </dataValidation>
    <dataValidation type="list" allowBlank="1" showInputMessage="1" showErrorMessage="1" sqref="AJ93 N93 AJ99 N99 AJ13 N13 AJ18 N18 AJ23 N23 AJ27 N27 AJ29:AJ30 N30 AJ35 N35 AJ32 N32 AJ39 N39 N47 AJ52 N52 AJ56 N56 AJ60 N60 AJ66 N66 AJ74 N74 AJ81 N81 AJ85 N85 N97 AJ97 AJ108 N108:N109">
      <formula1>INDIRECT($J$17)</formula1>
    </dataValidation>
    <dataValidation type="list" allowBlank="1" showInputMessage="1" showErrorMessage="1" sqref="AJ94 N94 AJ100 N100 AJ14 N14 AJ19 N19 AJ24 N24 AJ28 N28 N31 N36 AJ36 AJ31 AJ33 N33 AJ40 N40 N48 AJ47:AJ48 AJ53 N53 AJ57 N57 AJ61 N61 AJ64:AJ65 AJ67 N67 AJ75 N75 AJ82 N82 AJ86 N86 N98 AJ98 AJ109 N110">
      <formula1>INDIRECT($J$18)</formula1>
    </dataValidation>
    <dataValidation type="list" allowBlank="1" showInputMessage="1" showErrorMessage="1" sqref="E93 E99 E13 E18 E23 E27 E30 E35 E32 E39 E47 E52 E56 E60 E66 E74 E81 E85 E97 E108:E109">
      <formula1>INDIRECT($C$17)</formula1>
    </dataValidation>
    <dataValidation type="list" allowBlank="1" showInputMessage="1" showErrorMessage="1" sqref="E96 E100 E14 E19 E24 E28 E36:E38 E31 E33 E40 E48 E53 E57 E61 E67 E75 E82 E86 E94 E98 E110">
      <formula1>INDIRECT($C$18)</formula1>
    </dataValidation>
    <dataValidation type="list" allowBlank="1" showInputMessage="1" showErrorMessage="1" sqref="F90 F104 F33:F34 F44 F65 F71 F79 F113">
      <formula1>INDIRECT($D$22)</formula1>
    </dataValidation>
    <dataValidation type="list" allowBlank="1" showInputMessage="1" showErrorMessage="1" sqref="F88 F84 F98 F63 F16 F21 F26 F32 F42 F50 F55 F59 F69 F77 F102">
      <formula1>INDIRECT($D$20)</formula1>
    </dataValidation>
  </dataValidation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B2:AQ2976"/>
  <sheetViews>
    <sheetView zoomScale="40" zoomScaleNormal="40" workbookViewId="0">
      <selection activeCell="O6" sqref="O6:S6"/>
    </sheetView>
  </sheetViews>
  <sheetFormatPr baseColWidth="10" defaultColWidth="11.42578125" defaultRowHeight="15"/>
  <cols>
    <col min="1" max="1" width="4.28515625" style="1" customWidth="1"/>
    <col min="2" max="2" width="12.85546875" style="1" customWidth="1"/>
    <col min="3" max="3" width="16" style="1" customWidth="1" collapsed="1"/>
    <col min="4" max="4" width="24.85546875" style="1" customWidth="1"/>
    <col min="5" max="5" width="58.140625" style="1" customWidth="1"/>
    <col min="6" max="6" width="58.140625" style="1" customWidth="1" collapsed="1"/>
    <col min="7" max="8" width="58.140625" style="1" customWidth="1"/>
    <col min="9" max="9" width="26.7109375" style="1" customWidth="1"/>
    <col min="10" max="10" width="26.7109375" style="1" hidden="1" customWidth="1"/>
    <col min="11" max="11" width="22.7109375" style="1" customWidth="1" collapsed="1"/>
    <col min="12" max="12" width="25.140625" style="1" hidden="1" customWidth="1"/>
    <col min="13" max="13" width="22.42578125" style="1" customWidth="1"/>
    <col min="14" max="14" width="11.42578125" style="1" hidden="1" customWidth="1"/>
    <col min="15" max="16" width="21.42578125" style="1" customWidth="1"/>
    <col min="17" max="17" width="28.85546875" style="1" customWidth="1" collapsed="1"/>
    <col min="18" max="18" width="23.140625" style="1" customWidth="1"/>
    <col min="19" max="19" width="39.7109375" style="1" customWidth="1"/>
    <col min="20" max="20" width="39.7109375" style="1" hidden="1" customWidth="1"/>
    <col min="21" max="21" width="39.7109375" style="1" customWidth="1"/>
    <col min="22" max="22" width="39.7109375" style="1" hidden="1" customWidth="1"/>
    <col min="23" max="23" width="39.7109375" style="1" customWidth="1"/>
    <col min="24" max="24" width="39.7109375" style="1" hidden="1" customWidth="1"/>
    <col min="25" max="25" width="39.7109375" style="1" customWidth="1"/>
    <col min="26" max="26" width="39.7109375" style="1" hidden="1" customWidth="1"/>
    <col min="27" max="27" width="39.7109375" style="1" customWidth="1"/>
    <col min="28" max="28" width="39.7109375" style="1" hidden="1" customWidth="1"/>
    <col min="29" max="29" width="39.7109375" style="1" customWidth="1"/>
    <col min="30" max="30" width="36.28515625" style="1" hidden="1" customWidth="1"/>
    <col min="31" max="31" width="17.28515625" style="1" customWidth="1"/>
    <col min="32" max="32" width="18.7109375" style="1" customWidth="1"/>
    <col min="33" max="33" width="25.42578125" style="1" customWidth="1"/>
    <col min="34" max="34" width="30.85546875" style="1" hidden="1" customWidth="1"/>
    <col min="35" max="35" width="23" style="1" customWidth="1"/>
    <col min="36" max="36" width="11.42578125" style="1" hidden="1" customWidth="1"/>
    <col min="37" max="37" width="17.85546875" style="1" customWidth="1"/>
    <col min="38" max="39" width="17.28515625" style="1" customWidth="1"/>
    <col min="40" max="40" width="23" style="1" customWidth="1"/>
    <col min="41" max="41" width="25.85546875" style="1" customWidth="1"/>
    <col min="42" max="42" width="23" style="1" customWidth="1"/>
    <col min="43" max="43" width="55.42578125"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2" t="s">
        <v>2</v>
      </c>
      <c r="AH3" s="462"/>
      <c r="AI3" s="462"/>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35.25" customHeight="1">
      <c r="B6" s="464" t="s">
        <v>93</v>
      </c>
      <c r="C6" s="465"/>
      <c r="D6" s="465"/>
      <c r="E6" s="466"/>
      <c r="F6" s="467" t="s">
        <v>112</v>
      </c>
      <c r="G6" s="468"/>
      <c r="H6" s="468"/>
      <c r="I6" s="468"/>
      <c r="J6" s="468"/>
      <c r="K6" s="468"/>
      <c r="L6" s="279"/>
      <c r="M6" s="465" t="s">
        <v>94</v>
      </c>
      <c r="N6" s="465"/>
      <c r="O6" s="588" t="s">
        <v>924</v>
      </c>
      <c r="P6" s="589"/>
      <c r="Q6" s="589"/>
      <c r="R6" s="589"/>
      <c r="S6" s="590"/>
    </row>
    <row r="7" spans="2:43" ht="35.25" customHeight="1">
      <c r="B7" s="471" t="s">
        <v>95</v>
      </c>
      <c r="C7" s="472"/>
      <c r="D7" s="472"/>
      <c r="E7" s="473"/>
      <c r="F7" s="474" t="s">
        <v>136</v>
      </c>
      <c r="G7" s="475"/>
      <c r="H7" s="475"/>
      <c r="I7" s="475"/>
      <c r="J7" s="475"/>
      <c r="K7" s="475"/>
      <c r="L7" s="475"/>
      <c r="M7" s="475"/>
      <c r="N7" s="475"/>
      <c r="O7" s="475"/>
      <c r="P7" s="475"/>
      <c r="Q7" s="475"/>
      <c r="R7" s="475"/>
      <c r="S7" s="280"/>
    </row>
    <row r="8" spans="2:43" ht="35.25" customHeight="1">
      <c r="B8" s="471" t="s">
        <v>96</v>
      </c>
      <c r="C8" s="472"/>
      <c r="D8" s="472"/>
      <c r="E8" s="473"/>
      <c r="F8" s="476" t="s">
        <v>912</v>
      </c>
      <c r="G8" s="477"/>
      <c r="H8" s="477"/>
      <c r="I8" s="477"/>
      <c r="J8" s="477"/>
      <c r="K8" s="477"/>
      <c r="L8" s="477"/>
      <c r="M8" s="477"/>
      <c r="N8" s="477"/>
      <c r="O8" s="477"/>
      <c r="P8" s="477"/>
      <c r="Q8" s="477"/>
      <c r="R8" s="477"/>
      <c r="S8" s="478"/>
    </row>
    <row r="9" spans="2:43" ht="159" customHeight="1" thickBot="1">
      <c r="B9" s="479" t="s">
        <v>97</v>
      </c>
      <c r="C9" s="480"/>
      <c r="D9" s="480"/>
      <c r="E9" s="481"/>
      <c r="F9" s="482" t="s">
        <v>925</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151"/>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152"/>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541"/>
      <c r="AH12" s="541"/>
      <c r="AI12" s="541"/>
      <c r="AJ12" s="541"/>
      <c r="AK12" s="541"/>
      <c r="AL12" s="542"/>
      <c r="AM12" s="543"/>
      <c r="AN12" s="497" t="s">
        <v>14</v>
      </c>
      <c r="AO12" s="497"/>
      <c r="AP12" s="497"/>
      <c r="AQ12" s="502"/>
    </row>
    <row r="13" spans="2:43" s="10" customFormat="1" ht="44.25" customHeight="1">
      <c r="B13" s="494"/>
      <c r="C13" s="503" t="s">
        <v>15</v>
      </c>
      <c r="D13" s="504"/>
      <c r="E13" s="533" t="s">
        <v>16</v>
      </c>
      <c r="F13" s="531" t="s">
        <v>17</v>
      </c>
      <c r="G13" s="532" t="s">
        <v>18</v>
      </c>
      <c r="H13" s="532" t="s">
        <v>19</v>
      </c>
      <c r="I13" s="570" t="s">
        <v>20</v>
      </c>
      <c r="J13" s="399"/>
      <c r="K13" s="531" t="s">
        <v>21</v>
      </c>
      <c r="L13" s="532"/>
      <c r="M13" s="532"/>
      <c r="N13" s="400"/>
      <c r="O13" s="532" t="s">
        <v>22</v>
      </c>
      <c r="P13" s="533"/>
      <c r="Q13" s="503" t="s">
        <v>23</v>
      </c>
      <c r="R13" s="534"/>
      <c r="S13" s="534"/>
      <c r="T13" s="534"/>
      <c r="U13" s="534"/>
      <c r="V13" s="534"/>
      <c r="W13" s="534"/>
      <c r="X13" s="534"/>
      <c r="Y13" s="534"/>
      <c r="Z13" s="534"/>
      <c r="AA13" s="534"/>
      <c r="AB13" s="534"/>
      <c r="AC13" s="534"/>
      <c r="AD13" s="534"/>
      <c r="AE13" s="504"/>
      <c r="AF13" s="544" t="s">
        <v>24</v>
      </c>
      <c r="AG13" s="531" t="s">
        <v>25</v>
      </c>
      <c r="AH13" s="532"/>
      <c r="AI13" s="532"/>
      <c r="AJ13" s="532"/>
      <c r="AK13" s="532"/>
      <c r="AL13" s="532"/>
      <c r="AM13" s="533"/>
      <c r="AN13" s="546" t="s">
        <v>26</v>
      </c>
      <c r="AO13" s="532"/>
      <c r="AP13" s="533"/>
      <c r="AQ13" s="560" t="s">
        <v>27</v>
      </c>
    </row>
    <row r="14" spans="2:43" s="10" customFormat="1" ht="66"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3"/>
      <c r="AG14" s="414" t="s">
        <v>28</v>
      </c>
      <c r="AH14" s="415"/>
      <c r="AI14" s="415" t="s">
        <v>29</v>
      </c>
      <c r="AJ14" s="415"/>
      <c r="AK14" s="415" t="s">
        <v>30</v>
      </c>
      <c r="AL14" s="415"/>
      <c r="AM14" s="416"/>
      <c r="AN14" s="5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226</v>
      </c>
      <c r="R15" s="519"/>
      <c r="S15" s="415" t="s">
        <v>37</v>
      </c>
      <c r="T15" s="295"/>
      <c r="U15" s="415" t="s">
        <v>38</v>
      </c>
      <c r="V15" s="295"/>
      <c r="W15" s="415" t="s">
        <v>227</v>
      </c>
      <c r="X15" s="295"/>
      <c r="Y15" s="415" t="s">
        <v>39</v>
      </c>
      <c r="Z15" s="295"/>
      <c r="AA15" s="415" t="s">
        <v>40</v>
      </c>
      <c r="AB15" s="295"/>
      <c r="AC15" s="415" t="s">
        <v>41</v>
      </c>
      <c r="AD15" s="295"/>
      <c r="AE15" s="415" t="s">
        <v>42</v>
      </c>
      <c r="AF15" s="523"/>
      <c r="AG15" s="414"/>
      <c r="AH15" s="415"/>
      <c r="AI15" s="415"/>
      <c r="AJ15" s="415"/>
      <c r="AK15" s="415" t="s">
        <v>34</v>
      </c>
      <c r="AL15" s="415" t="s">
        <v>35</v>
      </c>
      <c r="AM15" s="416" t="s">
        <v>43</v>
      </c>
      <c r="AN15" s="521"/>
      <c r="AO15" s="526"/>
      <c r="AP15" s="527"/>
      <c r="AQ15" s="516"/>
    </row>
    <row r="16" spans="2:43" s="10" customFormat="1" ht="87.75" customHeight="1" thickBot="1">
      <c r="B16" s="495"/>
      <c r="C16" s="551"/>
      <c r="D16" s="552"/>
      <c r="E16" s="553"/>
      <c r="F16" s="381" t="s">
        <v>44</v>
      </c>
      <c r="G16" s="382" t="s">
        <v>45</v>
      </c>
      <c r="H16" s="382" t="s">
        <v>46</v>
      </c>
      <c r="I16" s="556"/>
      <c r="J16" s="383"/>
      <c r="K16" s="581"/>
      <c r="L16" s="582"/>
      <c r="M16" s="557"/>
      <c r="N16" s="582"/>
      <c r="O16" s="555"/>
      <c r="P16" s="556"/>
      <c r="Q16" s="581"/>
      <c r="R16" s="582"/>
      <c r="S16" s="555"/>
      <c r="T16" s="330"/>
      <c r="U16" s="555"/>
      <c r="V16" s="330"/>
      <c r="W16" s="555"/>
      <c r="X16" s="330"/>
      <c r="Y16" s="555"/>
      <c r="Z16" s="330"/>
      <c r="AA16" s="555"/>
      <c r="AB16" s="330"/>
      <c r="AC16" s="555"/>
      <c r="AD16" s="330"/>
      <c r="AE16" s="555"/>
      <c r="AF16" s="557"/>
      <c r="AG16" s="554"/>
      <c r="AH16" s="555"/>
      <c r="AI16" s="555"/>
      <c r="AJ16" s="555"/>
      <c r="AK16" s="555"/>
      <c r="AL16" s="555"/>
      <c r="AM16" s="556"/>
      <c r="AN16" s="582"/>
      <c r="AO16" s="585"/>
      <c r="AP16" s="529"/>
      <c r="AQ16" s="580"/>
    </row>
    <row r="17" spans="2:43" s="311" customFormat="1" ht="195" customHeight="1">
      <c r="B17" s="306">
        <v>1</v>
      </c>
      <c r="C17" s="385" t="s">
        <v>47</v>
      </c>
      <c r="D17" s="386" t="s">
        <v>48</v>
      </c>
      <c r="E17" s="339" t="s">
        <v>790</v>
      </c>
      <c r="F17" s="376" t="s">
        <v>791</v>
      </c>
      <c r="G17" s="350" t="s">
        <v>792</v>
      </c>
      <c r="H17" s="350" t="s">
        <v>793</v>
      </c>
      <c r="I17" s="388" t="s">
        <v>116</v>
      </c>
      <c r="J17" s="389" t="str">
        <f>IF(I17="corrupción","impactoco","impacto")</f>
        <v>impacto</v>
      </c>
      <c r="K17" s="362" t="s">
        <v>131</v>
      </c>
      <c r="L17" s="363" t="str">
        <f t="shared" ref="L17:L18" si="0">IF(K17="RARO","1",IF(K17="IMPROBABLE","2",IF(K17="POSIBLE","3",IF(K17="PROBABLE","4",IF(K17="CASI CIERTA","5","")))))</f>
        <v>3</v>
      </c>
      <c r="M17" s="364" t="s">
        <v>53</v>
      </c>
      <c r="N17" s="363" t="str">
        <f>IF(M17="INSIGNIFICANTE","1",IF(M17="MENOR","2",IF(M17="MODERADO","3",IF(M17="MAYOR","4",IF(M17="CATASTRÓFICO","5","")))))</f>
        <v>4</v>
      </c>
      <c r="O17" s="315">
        <f>IF(L17="","",L17*N17)</f>
        <v>12</v>
      </c>
      <c r="P17" s="365" t="str">
        <f>IF(O17="","",IF(O17&gt;=15,"RIESGO EXTREMO",IF(O17&gt;=7,"RIESGO ALTO",IF(O17&gt;=4,"RIESGO MODERADO",IF(O17&gt;=1,"RIESGO BAJO","")))))</f>
        <v>RIESGO ALTO</v>
      </c>
      <c r="Q17" s="571" t="s">
        <v>794</v>
      </c>
      <c r="R17" s="572"/>
      <c r="S17" s="364" t="s">
        <v>56</v>
      </c>
      <c r="T17" s="390">
        <f>IF(S17="SI",15,0)</f>
        <v>0</v>
      </c>
      <c r="U17" s="364" t="s">
        <v>55</v>
      </c>
      <c r="V17" s="390">
        <f>IF(U17="SI",5,0)</f>
        <v>5</v>
      </c>
      <c r="W17" s="364" t="s">
        <v>55</v>
      </c>
      <c r="X17" s="391">
        <f>IF(W17="SI",25,0)</f>
        <v>25</v>
      </c>
      <c r="Y17" s="364" t="s">
        <v>55</v>
      </c>
      <c r="Z17" s="390">
        <f>IF(Y17="SI",15,0)</f>
        <v>15</v>
      </c>
      <c r="AA17" s="364" t="s">
        <v>55</v>
      </c>
      <c r="AB17" s="391">
        <f>IF(AA17="SI",10,0)</f>
        <v>10</v>
      </c>
      <c r="AC17" s="364" t="s">
        <v>55</v>
      </c>
      <c r="AD17" s="390">
        <f>IF(AC17="SI",30,0)</f>
        <v>30</v>
      </c>
      <c r="AE17" s="392">
        <f>T17+V17+X17+Z17+AB17+AD17</f>
        <v>85</v>
      </c>
      <c r="AF17" s="308" t="str">
        <f>IF(AE17="","",IF(AE17="","",IF(AE17&gt;76,"2",IF(AE17&gt;=51,"1",IF(AE17&gt;=0,"0","")))))</f>
        <v>2</v>
      </c>
      <c r="AG17" s="160" t="s">
        <v>74</v>
      </c>
      <c r="AH17" s="162" t="str">
        <f t="shared" ref="AH17:AH18" si="1">IF(AG17="RARO","1",IF(AG17="IMPROBABLE","2",IF(AG17="POSIBLE","3",IF(AG17="PROBABLE","4",IF(AG17="CASI CIERTA","5","")))))</f>
        <v>1</v>
      </c>
      <c r="AI17" s="161" t="s">
        <v>53</v>
      </c>
      <c r="AJ17" s="162" t="str">
        <f>IF(AI17="INSIGNIFICANTE","1",IF(AI17="MENOR","2",IF(AI17="MODERADO","3",IF(AI17="MAYOR","4",IF(AI17="CATASTRÓFICO","5","")))))</f>
        <v>4</v>
      </c>
      <c r="AK17" s="163">
        <f t="shared" ref="AK17:AK18" si="2">IF(AH17="","",AH17*AJ17)</f>
        <v>4</v>
      </c>
      <c r="AL17" s="163" t="str">
        <f>IF(AK17="","",IF(AK17&gt;=15,"RIESGO EXTREMO",IF(AK17&gt;=7,"RIESGO ALTO",IF(AK17&gt;=4,"RIESGO MODERADO",IF(AK17&gt;=1,"RIESGO BAJO","")))))</f>
        <v>RIESGO MODERADO</v>
      </c>
      <c r="AM17" s="164" t="str">
        <f>IF(AL17="","",IF(AL17="RIESGO EXTREMO","COMPARTIR O TRANSFERIR EL RIESGO",IF(AL17="RIESGO ALTO","EVITAR EL RIESGO",IF(AL17="RIESGO MODERADO","REDUCIR EL RIESGO",IF(AL17="RIESGO BAJO","ASUMIR","")))))</f>
        <v>REDUCIR EL RIESGO</v>
      </c>
      <c r="AN17" s="401" t="s">
        <v>795</v>
      </c>
      <c r="AO17" s="402" t="s">
        <v>796</v>
      </c>
      <c r="AP17" s="324">
        <v>42735</v>
      </c>
      <c r="AQ17" s="372" t="s">
        <v>797</v>
      </c>
    </row>
    <row r="18" spans="2:43" s="311" customFormat="1" ht="225.75" customHeight="1">
      <c r="B18" s="312">
        <v>2</v>
      </c>
      <c r="C18" s="313" t="s">
        <v>47</v>
      </c>
      <c r="D18" s="171" t="s">
        <v>60</v>
      </c>
      <c r="E18" s="250" t="s">
        <v>798</v>
      </c>
      <c r="F18" s="172" t="s">
        <v>799</v>
      </c>
      <c r="G18" s="173" t="s">
        <v>800</v>
      </c>
      <c r="H18" s="173" t="s">
        <v>801</v>
      </c>
      <c r="I18" s="255" t="s">
        <v>116</v>
      </c>
      <c r="J18" s="244" t="str">
        <f t="shared" ref="J18" si="3">IF(I18="corrupción","impactoco","impacto")</f>
        <v>impacto</v>
      </c>
      <c r="K18" s="174" t="s">
        <v>131</v>
      </c>
      <c r="L18" s="176" t="str">
        <f t="shared" si="0"/>
        <v>3</v>
      </c>
      <c r="M18" s="175" t="s">
        <v>53</v>
      </c>
      <c r="N18" s="176" t="str">
        <f t="shared" ref="N18" si="4">IF(M18="INSIGNIFICANTE","1",IF(M18="MENOR","2",IF(M18="MODERADO","3",IF(M18="MAYOR","4",IF(M18="CATASTRÓFICO","5","")))))</f>
        <v>4</v>
      </c>
      <c r="O18" s="177">
        <f t="shared" ref="O18" si="5">IF(L18="","",L18*N18)</f>
        <v>12</v>
      </c>
      <c r="P18" s="178" t="str">
        <f t="shared" ref="P18" si="6">IF(O18="","",IF(O18&gt;=15,"RIESGO EXTREMO",IF(O18&gt;=7,"RIESGO ALTO",IF(O18&gt;=4,"RIESGO MODERADO",IF(O18&gt;=1,"RIESGO BAJO","")))))</f>
        <v>RIESGO ALTO</v>
      </c>
      <c r="Q18" s="442" t="s">
        <v>251</v>
      </c>
      <c r="R18" s="443"/>
      <c r="S18" s="175" t="s">
        <v>56</v>
      </c>
      <c r="T18" s="179"/>
      <c r="U18" s="175" t="s">
        <v>55</v>
      </c>
      <c r="V18" s="179"/>
      <c r="W18" s="175" t="s">
        <v>56</v>
      </c>
      <c r="X18" s="180">
        <f t="shared" ref="X18:X34" si="7">IF(W18="SI",25,0)</f>
        <v>0</v>
      </c>
      <c r="Y18" s="175" t="s">
        <v>56</v>
      </c>
      <c r="Z18" s="179">
        <f t="shared" ref="Z18" si="8">IF(Y18="SI",15,0)</f>
        <v>0</v>
      </c>
      <c r="AA18" s="175" t="s">
        <v>56</v>
      </c>
      <c r="AB18" s="180">
        <f t="shared" ref="AB18" si="9">IF(AA18="SI",10,0)</f>
        <v>0</v>
      </c>
      <c r="AC18" s="175" t="s">
        <v>56</v>
      </c>
      <c r="AD18" s="179">
        <f t="shared" ref="AD18" si="10">IF(AC18="SI",30,0)</f>
        <v>0</v>
      </c>
      <c r="AE18" s="181">
        <f t="shared" ref="AE18" si="11">T18+V18+X18+Z18+AB18+AD18</f>
        <v>0</v>
      </c>
      <c r="AF18" s="325" t="str">
        <f t="shared" ref="AF18" si="12">IF(AE18="","",IF(AE18="","",IF(AE18&gt;76,"2",IF(AE18&gt;=51,"1",IF(AE18&gt;=0,"0","")))))</f>
        <v>0</v>
      </c>
      <c r="AG18" s="174" t="s">
        <v>131</v>
      </c>
      <c r="AH18" s="176" t="str">
        <f t="shared" si="1"/>
        <v>3</v>
      </c>
      <c r="AI18" s="175" t="s">
        <v>53</v>
      </c>
      <c r="AJ18" s="176" t="str">
        <f t="shared" ref="AJ18" si="13">IF(AI18="INSIGNIFICANTE","1",IF(AI18="MENOR","2",IF(AI18="MODERADO","3",IF(AI18="MAYOR","4",IF(AI18="CATASTRÓFICO","5","")))))</f>
        <v>4</v>
      </c>
      <c r="AK18" s="177">
        <f t="shared" si="2"/>
        <v>12</v>
      </c>
      <c r="AL18" s="177" t="str">
        <f t="shared" ref="AL18" si="14">IF(AK18="","",IF(AK18&gt;=15,"RIESGO EXTREMO",IF(AK18&gt;=7,"RIESGO ALTO",IF(AK18&gt;=4,"RIESGO MODERADO",IF(AK18&gt;=1,"RIESGO BAJO","")))))</f>
        <v>RIESGO ALTO</v>
      </c>
      <c r="AM18" s="178" t="str">
        <f t="shared" ref="AM18" si="15">IF(AL18="","",IF(AL18="RIESGO EXTREMO","COMPARTIR O TRANSFERIR EL RIESGO",IF(AL18="RIESGO ALTO","EVITAR EL RIESGO",IF(AL18="RIESGO MODERADO","REDUCIR EL RIESGO",IF(AL18="RIESGO BAJO","ASUMIR","")))))</f>
        <v>EVITAR EL RIESGO</v>
      </c>
      <c r="AN18" s="326" t="s">
        <v>802</v>
      </c>
      <c r="AO18" s="177" t="s">
        <v>796</v>
      </c>
      <c r="AP18" s="403">
        <v>42735</v>
      </c>
      <c r="AQ18" s="316" t="s">
        <v>803</v>
      </c>
    </row>
    <row r="19" spans="2:43" s="19" customFormat="1" ht="36.75" customHeight="1">
      <c r="B19" s="41">
        <v>3</v>
      </c>
      <c r="C19" s="42"/>
      <c r="D19" s="43"/>
      <c r="E19" s="44"/>
      <c r="F19" s="45"/>
      <c r="G19" s="62"/>
      <c r="H19" s="62"/>
      <c r="I19" s="46"/>
      <c r="J19" s="47" t="str">
        <f t="shared" ref="J19:J34" si="16">IF(I19="corrupción","impactoco","impacto")</f>
        <v>impacto</v>
      </c>
      <c r="K19" s="48"/>
      <c r="L19" s="49" t="str">
        <f t="shared" ref="L19:L34" si="17">IF(K19="RARO","1",IF(K19="IMPROBABLE","2",IF(K19="POSIBLE","3",IF(K19="PROBABLE","4",IF(K19="CASI CIERTA","5","")))))</f>
        <v/>
      </c>
      <c r="M19" s="50"/>
      <c r="N19" s="49" t="str">
        <f t="shared" ref="N19:N34" si="18">IF(M19="INSIGNIFICANTE","1",IF(M19="MENOR","2",IF(M19="MODERADO","3",IF(M19="MAYOR","4",IF(M19="CATASTRÓFICO","5","")))))</f>
        <v/>
      </c>
      <c r="O19" s="51" t="str">
        <f t="shared" ref="O19:O31" si="19">IF(L19="","",L19*N19)</f>
        <v/>
      </c>
      <c r="P19" s="52" t="str">
        <f t="shared" ref="P19:P31" si="20">IF(O19="","",IF(O19&gt;=15,"RIESGO EXTREMO",IF(O19&gt;=7,"RIESGO ALTO",IF(O19&gt;=4,"RIESGO MODERADO",IF(O19&gt;=1,"RIESGO BAJO","")))))</f>
        <v/>
      </c>
      <c r="Q19" s="537"/>
      <c r="R19" s="538"/>
      <c r="S19" s="50"/>
      <c r="T19" s="53">
        <f t="shared" ref="T19:T34" si="21">IF(S19="SI",15,0)</f>
        <v>0</v>
      </c>
      <c r="U19" s="50"/>
      <c r="V19" s="53">
        <f t="shared" ref="V19:V34" si="22">IF(U19="SI",5,0)</f>
        <v>0</v>
      </c>
      <c r="W19" s="50"/>
      <c r="X19" s="54">
        <f t="shared" si="7"/>
        <v>0</v>
      </c>
      <c r="Y19" s="50"/>
      <c r="Z19" s="53">
        <f t="shared" ref="Z19:Z34" si="23">IF(Y19="SI",15,0)</f>
        <v>0</v>
      </c>
      <c r="AA19" s="50"/>
      <c r="AB19" s="54">
        <f t="shared" ref="AB19:AB34" si="24">IF(AA19="SI",10,0)</f>
        <v>0</v>
      </c>
      <c r="AC19" s="50"/>
      <c r="AD19" s="53">
        <f t="shared" ref="AD19:AD34" si="25">IF(AC19="SI",30,0)</f>
        <v>0</v>
      </c>
      <c r="AE19" s="55">
        <f t="shared" ref="AE19:AE34" si="26">T19+V19+X19+Z19+AB19+AD19</f>
        <v>0</v>
      </c>
      <c r="AF19" s="300" t="str">
        <f t="shared" ref="AF19:AF34" si="27">IF(AE19="","",IF(AE19="","",IF(AE19&gt;76,"2",IF(AE19&gt;=51,"1",IF(AE19&gt;=0,"0","")))))</f>
        <v>0</v>
      </c>
      <c r="AG19" s="48"/>
      <c r="AH19" s="49" t="str">
        <f t="shared" ref="AH19:AH34" si="28">IF(AG19="RARO","1",IF(AG19="IMPROBABLE","2",IF(AG19="POSIBLE","3",IF(AG19="PROBABLE","4",IF(AG19="CASI CIERTA","5","")))))</f>
        <v/>
      </c>
      <c r="AI19" s="50"/>
      <c r="AJ19" s="49" t="str">
        <f t="shared" ref="AJ19:AJ34" si="29">IF(AI19="INSIGNIFICANTE","1",IF(AI19="MENOR","2",IF(AI19="MODERADO","3",IF(AI19="MAYOR","4",IF(AI19="CATASTRÓFICO","5","")))))</f>
        <v/>
      </c>
      <c r="AK19" s="51" t="str">
        <f t="shared" ref="AK19:AK31" si="30">IF(AH19="","",AH19*AJ19)</f>
        <v/>
      </c>
      <c r="AL19" s="51" t="str">
        <f t="shared" ref="AL19:AL31" si="31">IF(AK19="","",IF(AK19&gt;=15,"RIESGO EXTREMO",IF(AK19&gt;=7,"RIESGO ALTO",IF(AK19&gt;=4,"RIESGO MODERADO",IF(AK19&gt;=1,"RIESGO BAJO","")))))</f>
        <v/>
      </c>
      <c r="AM19" s="52" t="str">
        <f t="shared" ref="AM19:AM34" si="32">IF(AL19="","",IF(AL19="RIESGO EXTREMO","COMPARTIR O TRANSFERIR EL RIESGO",IF(AL19="RIESGO ALTO","EVITAR EL RIESGO",IF(AL19="RIESGO MODERADO","REDUCIR EL RIESGO",IF(AL19="RIESGO BAJO","ASUMIR","")))))</f>
        <v/>
      </c>
      <c r="AN19" s="304"/>
      <c r="AO19" s="51"/>
      <c r="AP19" s="64"/>
      <c r="AQ19" s="69"/>
    </row>
    <row r="20" spans="2:43" s="19" customFormat="1" ht="36.75" customHeight="1">
      <c r="B20" s="41">
        <v>4</v>
      </c>
      <c r="C20" s="42"/>
      <c r="D20" s="43"/>
      <c r="E20" s="44"/>
      <c r="F20" s="45"/>
      <c r="G20" s="62"/>
      <c r="H20" s="62"/>
      <c r="I20" s="46"/>
      <c r="J20" s="47" t="str">
        <f t="shared" si="16"/>
        <v>impacto</v>
      </c>
      <c r="K20" s="48"/>
      <c r="L20" s="49" t="str">
        <f t="shared" si="17"/>
        <v/>
      </c>
      <c r="M20" s="50"/>
      <c r="N20" s="49" t="str">
        <f t="shared" si="18"/>
        <v/>
      </c>
      <c r="O20" s="51" t="str">
        <f t="shared" si="19"/>
        <v/>
      </c>
      <c r="P20" s="52" t="str">
        <f t="shared" si="20"/>
        <v/>
      </c>
      <c r="Q20" s="537"/>
      <c r="R20" s="538"/>
      <c r="S20" s="50"/>
      <c r="T20" s="53">
        <f t="shared" si="21"/>
        <v>0</v>
      </c>
      <c r="U20" s="50"/>
      <c r="V20" s="53">
        <f t="shared" si="22"/>
        <v>0</v>
      </c>
      <c r="W20" s="50"/>
      <c r="X20" s="54">
        <f t="shared" si="7"/>
        <v>0</v>
      </c>
      <c r="Y20" s="50"/>
      <c r="Z20" s="53">
        <f t="shared" si="23"/>
        <v>0</v>
      </c>
      <c r="AA20" s="50"/>
      <c r="AB20" s="54">
        <f t="shared" si="24"/>
        <v>0</v>
      </c>
      <c r="AC20" s="50"/>
      <c r="AD20" s="53">
        <f t="shared" si="25"/>
        <v>0</v>
      </c>
      <c r="AE20" s="55">
        <f t="shared" si="26"/>
        <v>0</v>
      </c>
      <c r="AF20" s="300" t="str">
        <f t="shared" si="27"/>
        <v>0</v>
      </c>
      <c r="AG20" s="48"/>
      <c r="AH20" s="49" t="str">
        <f t="shared" si="28"/>
        <v/>
      </c>
      <c r="AI20" s="50"/>
      <c r="AJ20" s="49" t="str">
        <f t="shared" si="29"/>
        <v/>
      </c>
      <c r="AK20" s="51" t="str">
        <f t="shared" si="30"/>
        <v/>
      </c>
      <c r="AL20" s="51" t="str">
        <f t="shared" si="31"/>
        <v/>
      </c>
      <c r="AM20" s="52" t="str">
        <f t="shared" si="32"/>
        <v/>
      </c>
      <c r="AN20" s="304"/>
      <c r="AO20" s="51"/>
      <c r="AP20" s="64"/>
      <c r="AQ20" s="69"/>
    </row>
    <row r="21" spans="2:43" s="19" customFormat="1" ht="36.75" customHeight="1">
      <c r="B21" s="41">
        <v>5</v>
      </c>
      <c r="C21" s="42"/>
      <c r="D21" s="43"/>
      <c r="E21" s="44"/>
      <c r="F21" s="45"/>
      <c r="G21" s="62"/>
      <c r="H21" s="62"/>
      <c r="I21" s="46"/>
      <c r="J21" s="47" t="str">
        <f t="shared" si="16"/>
        <v>impacto</v>
      </c>
      <c r="K21" s="48"/>
      <c r="L21" s="49" t="str">
        <f t="shared" si="17"/>
        <v/>
      </c>
      <c r="M21" s="50"/>
      <c r="N21" s="49" t="str">
        <f t="shared" si="18"/>
        <v/>
      </c>
      <c r="O21" s="51" t="str">
        <f t="shared" si="19"/>
        <v/>
      </c>
      <c r="P21" s="52" t="str">
        <f t="shared" si="20"/>
        <v/>
      </c>
      <c r="Q21" s="537"/>
      <c r="R21" s="538"/>
      <c r="S21" s="50"/>
      <c r="T21" s="53">
        <f t="shared" si="21"/>
        <v>0</v>
      </c>
      <c r="U21" s="50"/>
      <c r="V21" s="53">
        <f t="shared" si="22"/>
        <v>0</v>
      </c>
      <c r="W21" s="50"/>
      <c r="X21" s="54">
        <f t="shared" si="7"/>
        <v>0</v>
      </c>
      <c r="Y21" s="50"/>
      <c r="Z21" s="53">
        <f t="shared" si="23"/>
        <v>0</v>
      </c>
      <c r="AA21" s="50"/>
      <c r="AB21" s="54">
        <f t="shared" si="24"/>
        <v>0</v>
      </c>
      <c r="AC21" s="50"/>
      <c r="AD21" s="53">
        <f t="shared" si="25"/>
        <v>0</v>
      </c>
      <c r="AE21" s="55">
        <f t="shared" si="26"/>
        <v>0</v>
      </c>
      <c r="AF21" s="300" t="str">
        <f t="shared" si="27"/>
        <v>0</v>
      </c>
      <c r="AG21" s="48"/>
      <c r="AH21" s="49" t="str">
        <f t="shared" si="28"/>
        <v/>
      </c>
      <c r="AI21" s="50"/>
      <c r="AJ21" s="49" t="str">
        <f t="shared" si="29"/>
        <v/>
      </c>
      <c r="AK21" s="51" t="str">
        <f t="shared" si="30"/>
        <v/>
      </c>
      <c r="AL21" s="51" t="str">
        <f t="shared" si="31"/>
        <v/>
      </c>
      <c r="AM21" s="52" t="str">
        <f t="shared" si="32"/>
        <v/>
      </c>
      <c r="AN21" s="304"/>
      <c r="AO21" s="51"/>
      <c r="AP21" s="64"/>
      <c r="AQ21" s="69"/>
    </row>
    <row r="22" spans="2:43" s="19" customFormat="1" ht="36.75" customHeight="1">
      <c r="B22" s="41">
        <v>6</v>
      </c>
      <c r="C22" s="42"/>
      <c r="D22" s="43"/>
      <c r="E22" s="44"/>
      <c r="F22" s="45"/>
      <c r="G22" s="62"/>
      <c r="H22" s="62"/>
      <c r="I22" s="46"/>
      <c r="J22" s="47" t="str">
        <f t="shared" si="16"/>
        <v>impacto</v>
      </c>
      <c r="K22" s="48"/>
      <c r="L22" s="49" t="str">
        <f t="shared" si="17"/>
        <v/>
      </c>
      <c r="M22" s="50"/>
      <c r="N22" s="49" t="str">
        <f t="shared" si="18"/>
        <v/>
      </c>
      <c r="O22" s="51" t="str">
        <f t="shared" si="19"/>
        <v/>
      </c>
      <c r="P22" s="52" t="str">
        <f t="shared" si="20"/>
        <v/>
      </c>
      <c r="Q22" s="537"/>
      <c r="R22" s="538"/>
      <c r="S22" s="50"/>
      <c r="T22" s="53">
        <f t="shared" si="21"/>
        <v>0</v>
      </c>
      <c r="U22" s="50"/>
      <c r="V22" s="53">
        <f t="shared" si="22"/>
        <v>0</v>
      </c>
      <c r="W22" s="50"/>
      <c r="X22" s="54">
        <f t="shared" si="7"/>
        <v>0</v>
      </c>
      <c r="Y22" s="50"/>
      <c r="Z22" s="53">
        <f t="shared" si="23"/>
        <v>0</v>
      </c>
      <c r="AA22" s="50"/>
      <c r="AB22" s="54">
        <f t="shared" si="24"/>
        <v>0</v>
      </c>
      <c r="AC22" s="50"/>
      <c r="AD22" s="53">
        <f t="shared" si="25"/>
        <v>0</v>
      </c>
      <c r="AE22" s="55">
        <f t="shared" si="26"/>
        <v>0</v>
      </c>
      <c r="AF22" s="300" t="str">
        <f t="shared" si="27"/>
        <v>0</v>
      </c>
      <c r="AG22" s="48"/>
      <c r="AH22" s="49" t="str">
        <f t="shared" si="28"/>
        <v/>
      </c>
      <c r="AI22" s="50"/>
      <c r="AJ22" s="49" t="str">
        <f t="shared" si="29"/>
        <v/>
      </c>
      <c r="AK22" s="51" t="str">
        <f t="shared" si="30"/>
        <v/>
      </c>
      <c r="AL22" s="51" t="str">
        <f t="shared" si="31"/>
        <v/>
      </c>
      <c r="AM22" s="52" t="str">
        <f t="shared" si="32"/>
        <v/>
      </c>
      <c r="AN22" s="304"/>
      <c r="AO22" s="51"/>
      <c r="AP22" s="64"/>
      <c r="AQ22" s="69"/>
    </row>
    <row r="23" spans="2:43" s="19" customFormat="1" ht="36.75" customHeight="1">
      <c r="B23" s="41">
        <v>7</v>
      </c>
      <c r="C23" s="42"/>
      <c r="D23" s="43"/>
      <c r="E23" s="44"/>
      <c r="F23" s="45"/>
      <c r="G23" s="62"/>
      <c r="H23" s="62"/>
      <c r="I23" s="46"/>
      <c r="J23" s="47" t="str">
        <f t="shared" si="16"/>
        <v>impacto</v>
      </c>
      <c r="K23" s="48"/>
      <c r="L23" s="49" t="str">
        <f t="shared" si="17"/>
        <v/>
      </c>
      <c r="M23" s="50"/>
      <c r="N23" s="49" t="str">
        <f t="shared" si="18"/>
        <v/>
      </c>
      <c r="O23" s="51" t="str">
        <f t="shared" si="19"/>
        <v/>
      </c>
      <c r="P23" s="52" t="str">
        <f t="shared" si="20"/>
        <v/>
      </c>
      <c r="Q23" s="537"/>
      <c r="R23" s="538"/>
      <c r="S23" s="50"/>
      <c r="T23" s="53">
        <f t="shared" si="21"/>
        <v>0</v>
      </c>
      <c r="U23" s="50"/>
      <c r="V23" s="53">
        <f t="shared" si="22"/>
        <v>0</v>
      </c>
      <c r="W23" s="50"/>
      <c r="X23" s="54">
        <f t="shared" si="7"/>
        <v>0</v>
      </c>
      <c r="Y23" s="50"/>
      <c r="Z23" s="53">
        <f t="shared" si="23"/>
        <v>0</v>
      </c>
      <c r="AA23" s="50"/>
      <c r="AB23" s="54">
        <f t="shared" si="24"/>
        <v>0</v>
      </c>
      <c r="AC23" s="50"/>
      <c r="AD23" s="53">
        <f t="shared" si="25"/>
        <v>0</v>
      </c>
      <c r="AE23" s="55">
        <f t="shared" si="26"/>
        <v>0</v>
      </c>
      <c r="AF23" s="300" t="str">
        <f t="shared" si="27"/>
        <v>0</v>
      </c>
      <c r="AG23" s="48"/>
      <c r="AH23" s="49" t="str">
        <f t="shared" si="28"/>
        <v/>
      </c>
      <c r="AI23" s="50"/>
      <c r="AJ23" s="49" t="str">
        <f t="shared" si="29"/>
        <v/>
      </c>
      <c r="AK23" s="51" t="str">
        <f t="shared" si="30"/>
        <v/>
      </c>
      <c r="AL23" s="51" t="str">
        <f t="shared" si="31"/>
        <v/>
      </c>
      <c r="AM23" s="52" t="str">
        <f t="shared" si="32"/>
        <v/>
      </c>
      <c r="AN23" s="304"/>
      <c r="AO23" s="51"/>
      <c r="AP23" s="64"/>
      <c r="AQ23" s="69"/>
    </row>
    <row r="24" spans="2:43" s="19" customFormat="1" ht="36.75" customHeight="1">
      <c r="B24" s="41">
        <v>8</v>
      </c>
      <c r="C24" s="42"/>
      <c r="D24" s="43"/>
      <c r="E24" s="44"/>
      <c r="F24" s="45"/>
      <c r="G24" s="62"/>
      <c r="H24" s="62"/>
      <c r="I24" s="46"/>
      <c r="J24" s="47" t="str">
        <f t="shared" si="16"/>
        <v>impacto</v>
      </c>
      <c r="K24" s="48"/>
      <c r="L24" s="49" t="str">
        <f t="shared" si="17"/>
        <v/>
      </c>
      <c r="M24" s="50"/>
      <c r="N24" s="49" t="str">
        <f t="shared" si="18"/>
        <v/>
      </c>
      <c r="O24" s="51"/>
      <c r="P24" s="52"/>
      <c r="Q24" s="537"/>
      <c r="R24" s="538"/>
      <c r="S24" s="50"/>
      <c r="T24" s="53">
        <f t="shared" si="21"/>
        <v>0</v>
      </c>
      <c r="U24" s="50"/>
      <c r="V24" s="53">
        <f t="shared" si="22"/>
        <v>0</v>
      </c>
      <c r="W24" s="50"/>
      <c r="X24" s="54">
        <f t="shared" si="7"/>
        <v>0</v>
      </c>
      <c r="Y24" s="50"/>
      <c r="Z24" s="53">
        <f t="shared" si="23"/>
        <v>0</v>
      </c>
      <c r="AA24" s="50"/>
      <c r="AB24" s="54">
        <f t="shared" si="24"/>
        <v>0</v>
      </c>
      <c r="AC24" s="50"/>
      <c r="AD24" s="53">
        <f t="shared" si="25"/>
        <v>0</v>
      </c>
      <c r="AE24" s="55">
        <f t="shared" si="26"/>
        <v>0</v>
      </c>
      <c r="AF24" s="300" t="str">
        <f t="shared" si="27"/>
        <v>0</v>
      </c>
      <c r="AG24" s="48"/>
      <c r="AH24" s="49" t="str">
        <f t="shared" si="28"/>
        <v/>
      </c>
      <c r="AI24" s="50"/>
      <c r="AJ24" s="49" t="str">
        <f t="shared" si="29"/>
        <v/>
      </c>
      <c r="AK24" s="51"/>
      <c r="AL24" s="51"/>
      <c r="AM24" s="52" t="str">
        <f t="shared" si="32"/>
        <v/>
      </c>
      <c r="AN24" s="304"/>
      <c r="AO24" s="51"/>
      <c r="AP24" s="64"/>
      <c r="AQ24" s="69"/>
    </row>
    <row r="25" spans="2:43" s="19" customFormat="1" ht="36.75" customHeight="1">
      <c r="B25" s="41">
        <v>9</v>
      </c>
      <c r="C25" s="42"/>
      <c r="D25" s="43"/>
      <c r="E25" s="44"/>
      <c r="F25" s="45"/>
      <c r="G25" s="62"/>
      <c r="H25" s="62"/>
      <c r="I25" s="46"/>
      <c r="J25" s="47" t="str">
        <f t="shared" si="16"/>
        <v>impacto</v>
      </c>
      <c r="K25" s="48"/>
      <c r="L25" s="49" t="str">
        <f t="shared" si="17"/>
        <v/>
      </c>
      <c r="M25" s="50"/>
      <c r="N25" s="49" t="str">
        <f t="shared" si="18"/>
        <v/>
      </c>
      <c r="O25" s="51"/>
      <c r="P25" s="52"/>
      <c r="Q25" s="537"/>
      <c r="R25" s="538"/>
      <c r="S25" s="50"/>
      <c r="T25" s="53">
        <f t="shared" si="21"/>
        <v>0</v>
      </c>
      <c r="U25" s="50"/>
      <c r="V25" s="53">
        <f t="shared" si="22"/>
        <v>0</v>
      </c>
      <c r="W25" s="50"/>
      <c r="X25" s="54">
        <f t="shared" si="7"/>
        <v>0</v>
      </c>
      <c r="Y25" s="50"/>
      <c r="Z25" s="53">
        <f t="shared" si="23"/>
        <v>0</v>
      </c>
      <c r="AA25" s="50"/>
      <c r="AB25" s="54">
        <f t="shared" si="24"/>
        <v>0</v>
      </c>
      <c r="AC25" s="50"/>
      <c r="AD25" s="53">
        <f t="shared" si="25"/>
        <v>0</v>
      </c>
      <c r="AE25" s="55">
        <f t="shared" si="26"/>
        <v>0</v>
      </c>
      <c r="AF25" s="300" t="str">
        <f t="shared" si="27"/>
        <v>0</v>
      </c>
      <c r="AG25" s="48"/>
      <c r="AH25" s="49" t="str">
        <f t="shared" si="28"/>
        <v/>
      </c>
      <c r="AI25" s="50"/>
      <c r="AJ25" s="49" t="str">
        <f t="shared" si="29"/>
        <v/>
      </c>
      <c r="AK25" s="51"/>
      <c r="AL25" s="51"/>
      <c r="AM25" s="52" t="str">
        <f t="shared" si="32"/>
        <v/>
      </c>
      <c r="AN25" s="304"/>
      <c r="AO25" s="51"/>
      <c r="AP25" s="64"/>
      <c r="AQ25" s="69"/>
    </row>
    <row r="26" spans="2:43" s="19" customFormat="1" ht="36.75" customHeight="1">
      <c r="B26" s="41">
        <v>10</v>
      </c>
      <c r="C26" s="42"/>
      <c r="D26" s="43"/>
      <c r="E26" s="44"/>
      <c r="F26" s="45"/>
      <c r="G26" s="62"/>
      <c r="H26" s="62"/>
      <c r="I26" s="46"/>
      <c r="J26" s="47" t="str">
        <f t="shared" si="16"/>
        <v>impacto</v>
      </c>
      <c r="K26" s="48"/>
      <c r="L26" s="49" t="str">
        <f t="shared" si="17"/>
        <v/>
      </c>
      <c r="M26" s="50"/>
      <c r="N26" s="49" t="str">
        <f t="shared" si="18"/>
        <v/>
      </c>
      <c r="O26" s="51" t="str">
        <f>IF(L26="","",L26*N26)</f>
        <v/>
      </c>
      <c r="P26" s="52" t="str">
        <f>IF(O26="","",IF(O26&gt;=15,"RIESGO EXTREMO",IF(O26&gt;=7,"RIESGO ALTO",IF(O26&gt;=4,"RIESGO MODERADO",IF(O26&gt;=1,"RIESGO BAJO","")))))</f>
        <v/>
      </c>
      <c r="Q26" s="537"/>
      <c r="R26" s="538"/>
      <c r="S26" s="50"/>
      <c r="T26" s="53">
        <f t="shared" si="21"/>
        <v>0</v>
      </c>
      <c r="U26" s="50"/>
      <c r="V26" s="53">
        <f t="shared" si="22"/>
        <v>0</v>
      </c>
      <c r="W26" s="50"/>
      <c r="X26" s="54">
        <f t="shared" si="7"/>
        <v>0</v>
      </c>
      <c r="Y26" s="50"/>
      <c r="Z26" s="53">
        <f t="shared" si="23"/>
        <v>0</v>
      </c>
      <c r="AA26" s="50"/>
      <c r="AB26" s="54">
        <f t="shared" si="24"/>
        <v>0</v>
      </c>
      <c r="AC26" s="50"/>
      <c r="AD26" s="53">
        <f t="shared" si="25"/>
        <v>0</v>
      </c>
      <c r="AE26" s="55">
        <f t="shared" si="26"/>
        <v>0</v>
      </c>
      <c r="AF26" s="300" t="str">
        <f t="shared" si="27"/>
        <v>0</v>
      </c>
      <c r="AG26" s="48"/>
      <c r="AH26" s="49" t="str">
        <f t="shared" si="28"/>
        <v/>
      </c>
      <c r="AI26" s="50"/>
      <c r="AJ26" s="49" t="str">
        <f t="shared" si="29"/>
        <v/>
      </c>
      <c r="AK26" s="51" t="str">
        <f>IF(AH26="","",AH26*AJ26)</f>
        <v/>
      </c>
      <c r="AL26" s="51" t="str">
        <f>IF(AK26="","",IF(AK26&gt;=15,"RIESGO EXTREMO",IF(AK26&gt;=7,"RIESGO ALTO",IF(AK26&gt;=4,"RIESGO MODERADO",IF(AK26&gt;=1,"RIESGO BAJO","")))))</f>
        <v/>
      </c>
      <c r="AM26" s="52" t="str">
        <f t="shared" si="32"/>
        <v/>
      </c>
      <c r="AN26" s="304"/>
      <c r="AO26" s="51"/>
      <c r="AP26" s="64"/>
      <c r="AQ26" s="69"/>
    </row>
    <row r="27" spans="2:43" s="19" customFormat="1" ht="36.75" customHeight="1">
      <c r="B27" s="41">
        <v>11</v>
      </c>
      <c r="C27" s="42"/>
      <c r="D27" s="43"/>
      <c r="E27" s="44"/>
      <c r="F27" s="45"/>
      <c r="G27" s="62"/>
      <c r="H27" s="62"/>
      <c r="I27" s="46"/>
      <c r="J27" s="47" t="str">
        <f t="shared" si="16"/>
        <v>impacto</v>
      </c>
      <c r="K27" s="48"/>
      <c r="L27" s="49" t="str">
        <f t="shared" si="17"/>
        <v/>
      </c>
      <c r="M27" s="50"/>
      <c r="N27" s="49" t="str">
        <f t="shared" si="18"/>
        <v/>
      </c>
      <c r="O27" s="51" t="str">
        <f>IF(L27="","",L27*N27)</f>
        <v/>
      </c>
      <c r="P27" s="52" t="str">
        <f>IF(O27="","",IF(O27&gt;=15,"RIESGO EXTREMO",IF(O27&gt;=7,"RIESGO ALTO",IF(O27&gt;=4,"RIESGO MODERADO",IF(O27&gt;=1,"RIESGO BAJO","")))))</f>
        <v/>
      </c>
      <c r="Q27" s="537"/>
      <c r="R27" s="538"/>
      <c r="S27" s="50"/>
      <c r="T27" s="53">
        <f t="shared" si="21"/>
        <v>0</v>
      </c>
      <c r="U27" s="50"/>
      <c r="V27" s="53">
        <f t="shared" si="22"/>
        <v>0</v>
      </c>
      <c r="W27" s="50"/>
      <c r="X27" s="54">
        <f t="shared" si="7"/>
        <v>0</v>
      </c>
      <c r="Y27" s="50"/>
      <c r="Z27" s="53">
        <f t="shared" si="23"/>
        <v>0</v>
      </c>
      <c r="AA27" s="50"/>
      <c r="AB27" s="54">
        <f t="shared" si="24"/>
        <v>0</v>
      </c>
      <c r="AC27" s="50"/>
      <c r="AD27" s="53">
        <f t="shared" si="25"/>
        <v>0</v>
      </c>
      <c r="AE27" s="55">
        <f t="shared" si="26"/>
        <v>0</v>
      </c>
      <c r="AF27" s="300" t="str">
        <f t="shared" si="27"/>
        <v>0</v>
      </c>
      <c r="AG27" s="48"/>
      <c r="AH27" s="49" t="str">
        <f t="shared" si="28"/>
        <v/>
      </c>
      <c r="AI27" s="50"/>
      <c r="AJ27" s="49" t="str">
        <f t="shared" si="29"/>
        <v/>
      </c>
      <c r="AK27" s="51" t="str">
        <f>IF(AH27="","",AH27*AJ27)</f>
        <v/>
      </c>
      <c r="AL27" s="51" t="str">
        <f>IF(AK27="","",IF(AK27&gt;=15,"RIESGO EXTREMO",IF(AK27&gt;=7,"RIESGO ALTO",IF(AK27&gt;=4,"RIESGO MODERADO",IF(AK27&gt;=1,"RIESGO BAJO","")))))</f>
        <v/>
      </c>
      <c r="AM27" s="52" t="str">
        <f t="shared" si="32"/>
        <v/>
      </c>
      <c r="AN27" s="304"/>
      <c r="AO27" s="51"/>
      <c r="AP27" s="64"/>
      <c r="AQ27" s="69"/>
    </row>
    <row r="28" spans="2:43" s="19" customFormat="1" ht="36.75" customHeight="1">
      <c r="B28" s="41">
        <v>12</v>
      </c>
      <c r="C28" s="42"/>
      <c r="D28" s="43"/>
      <c r="E28" s="44"/>
      <c r="F28" s="45"/>
      <c r="G28" s="62"/>
      <c r="H28" s="62"/>
      <c r="I28" s="46"/>
      <c r="J28" s="47" t="str">
        <f t="shared" si="16"/>
        <v>impacto</v>
      </c>
      <c r="K28" s="48"/>
      <c r="L28" s="49" t="str">
        <f t="shared" si="17"/>
        <v/>
      </c>
      <c r="M28" s="50"/>
      <c r="N28" s="49" t="str">
        <f t="shared" si="18"/>
        <v/>
      </c>
      <c r="O28" s="51"/>
      <c r="P28" s="52"/>
      <c r="Q28" s="537"/>
      <c r="R28" s="538"/>
      <c r="S28" s="50"/>
      <c r="T28" s="53">
        <f t="shared" si="21"/>
        <v>0</v>
      </c>
      <c r="U28" s="50"/>
      <c r="V28" s="53">
        <f t="shared" si="22"/>
        <v>0</v>
      </c>
      <c r="W28" s="50"/>
      <c r="X28" s="54">
        <f t="shared" si="7"/>
        <v>0</v>
      </c>
      <c r="Y28" s="50"/>
      <c r="Z28" s="53">
        <f t="shared" si="23"/>
        <v>0</v>
      </c>
      <c r="AA28" s="50"/>
      <c r="AB28" s="54">
        <f t="shared" si="24"/>
        <v>0</v>
      </c>
      <c r="AC28" s="50"/>
      <c r="AD28" s="53">
        <f t="shared" si="25"/>
        <v>0</v>
      </c>
      <c r="AE28" s="55">
        <f t="shared" si="26"/>
        <v>0</v>
      </c>
      <c r="AF28" s="300" t="str">
        <f t="shared" si="27"/>
        <v>0</v>
      </c>
      <c r="AG28" s="48"/>
      <c r="AH28" s="49" t="str">
        <f t="shared" si="28"/>
        <v/>
      </c>
      <c r="AI28" s="50"/>
      <c r="AJ28" s="49" t="str">
        <f t="shared" si="29"/>
        <v/>
      </c>
      <c r="AK28" s="51"/>
      <c r="AL28" s="51"/>
      <c r="AM28" s="52" t="str">
        <f t="shared" si="32"/>
        <v/>
      </c>
      <c r="AN28" s="304"/>
      <c r="AO28" s="51"/>
      <c r="AP28" s="64"/>
      <c r="AQ28" s="69"/>
    </row>
    <row r="29" spans="2:43" s="19" customFormat="1" ht="36.75" customHeight="1">
      <c r="B29" s="41">
        <v>13</v>
      </c>
      <c r="C29" s="42"/>
      <c r="D29" s="43"/>
      <c r="E29" s="44"/>
      <c r="F29" s="45"/>
      <c r="G29" s="62"/>
      <c r="H29" s="62"/>
      <c r="I29" s="46"/>
      <c r="J29" s="47" t="str">
        <f t="shared" si="16"/>
        <v>impacto</v>
      </c>
      <c r="K29" s="48"/>
      <c r="L29" s="49" t="str">
        <f t="shared" si="17"/>
        <v/>
      </c>
      <c r="M29" s="50"/>
      <c r="N29" s="49" t="str">
        <f t="shared" si="18"/>
        <v/>
      </c>
      <c r="O29" s="51"/>
      <c r="P29" s="52"/>
      <c r="Q29" s="537"/>
      <c r="R29" s="538"/>
      <c r="S29" s="50"/>
      <c r="T29" s="53">
        <f t="shared" si="21"/>
        <v>0</v>
      </c>
      <c r="U29" s="50"/>
      <c r="V29" s="53">
        <f t="shared" si="22"/>
        <v>0</v>
      </c>
      <c r="W29" s="50"/>
      <c r="X29" s="54">
        <f t="shared" si="7"/>
        <v>0</v>
      </c>
      <c r="Y29" s="50"/>
      <c r="Z29" s="53">
        <f t="shared" si="23"/>
        <v>0</v>
      </c>
      <c r="AA29" s="50"/>
      <c r="AB29" s="54">
        <f t="shared" si="24"/>
        <v>0</v>
      </c>
      <c r="AC29" s="50"/>
      <c r="AD29" s="53">
        <f t="shared" si="25"/>
        <v>0</v>
      </c>
      <c r="AE29" s="55">
        <f t="shared" si="26"/>
        <v>0</v>
      </c>
      <c r="AF29" s="300" t="str">
        <f t="shared" si="27"/>
        <v>0</v>
      </c>
      <c r="AG29" s="48"/>
      <c r="AH29" s="49" t="str">
        <f t="shared" si="28"/>
        <v/>
      </c>
      <c r="AI29" s="50"/>
      <c r="AJ29" s="49" t="str">
        <f t="shared" si="29"/>
        <v/>
      </c>
      <c r="AK29" s="51"/>
      <c r="AL29" s="51"/>
      <c r="AM29" s="52" t="str">
        <f t="shared" si="32"/>
        <v/>
      </c>
      <c r="AN29" s="304"/>
      <c r="AO29" s="51"/>
      <c r="AP29" s="64"/>
      <c r="AQ29" s="69"/>
    </row>
    <row r="30" spans="2:43" s="19" customFormat="1" ht="36.75" customHeight="1">
      <c r="B30" s="41">
        <v>14</v>
      </c>
      <c r="C30" s="42"/>
      <c r="D30" s="43"/>
      <c r="E30" s="44"/>
      <c r="F30" s="45"/>
      <c r="G30" s="62"/>
      <c r="H30" s="62"/>
      <c r="I30" s="46"/>
      <c r="J30" s="47" t="str">
        <f t="shared" si="16"/>
        <v>impacto</v>
      </c>
      <c r="K30" s="48"/>
      <c r="L30" s="49" t="str">
        <f t="shared" si="17"/>
        <v/>
      </c>
      <c r="M30" s="50"/>
      <c r="N30" s="49" t="str">
        <f t="shared" si="18"/>
        <v/>
      </c>
      <c r="O30" s="51" t="str">
        <f t="shared" si="19"/>
        <v/>
      </c>
      <c r="P30" s="52" t="str">
        <f t="shared" si="20"/>
        <v/>
      </c>
      <c r="Q30" s="537"/>
      <c r="R30" s="538"/>
      <c r="S30" s="50"/>
      <c r="T30" s="53">
        <f t="shared" si="21"/>
        <v>0</v>
      </c>
      <c r="U30" s="50"/>
      <c r="V30" s="53">
        <f t="shared" si="22"/>
        <v>0</v>
      </c>
      <c r="W30" s="50"/>
      <c r="X30" s="54">
        <f t="shared" si="7"/>
        <v>0</v>
      </c>
      <c r="Y30" s="50"/>
      <c r="Z30" s="53">
        <f t="shared" si="23"/>
        <v>0</v>
      </c>
      <c r="AA30" s="50"/>
      <c r="AB30" s="54">
        <f t="shared" si="24"/>
        <v>0</v>
      </c>
      <c r="AC30" s="50"/>
      <c r="AD30" s="53">
        <f t="shared" si="25"/>
        <v>0</v>
      </c>
      <c r="AE30" s="55">
        <f t="shared" si="26"/>
        <v>0</v>
      </c>
      <c r="AF30" s="300" t="str">
        <f t="shared" si="27"/>
        <v>0</v>
      </c>
      <c r="AG30" s="48"/>
      <c r="AH30" s="49" t="str">
        <f t="shared" si="28"/>
        <v/>
      </c>
      <c r="AI30" s="50"/>
      <c r="AJ30" s="49" t="str">
        <f t="shared" si="29"/>
        <v/>
      </c>
      <c r="AK30" s="51" t="str">
        <f t="shared" si="30"/>
        <v/>
      </c>
      <c r="AL30" s="51" t="str">
        <f t="shared" si="31"/>
        <v/>
      </c>
      <c r="AM30" s="52" t="str">
        <f t="shared" si="32"/>
        <v/>
      </c>
      <c r="AN30" s="304"/>
      <c r="AO30" s="51"/>
      <c r="AP30" s="64"/>
      <c r="AQ30" s="69"/>
    </row>
    <row r="31" spans="2:43" s="19" customFormat="1" ht="36.75" customHeight="1">
      <c r="B31" s="41">
        <v>15</v>
      </c>
      <c r="C31" s="42"/>
      <c r="D31" s="43"/>
      <c r="E31" s="44"/>
      <c r="F31" s="45"/>
      <c r="G31" s="62"/>
      <c r="H31" s="62"/>
      <c r="I31" s="46"/>
      <c r="J31" s="47" t="str">
        <f t="shared" si="16"/>
        <v>impacto</v>
      </c>
      <c r="K31" s="48"/>
      <c r="L31" s="49" t="str">
        <f t="shared" si="17"/>
        <v/>
      </c>
      <c r="M31" s="50"/>
      <c r="N31" s="49" t="str">
        <f t="shared" si="18"/>
        <v/>
      </c>
      <c r="O31" s="51" t="str">
        <f t="shared" si="19"/>
        <v/>
      </c>
      <c r="P31" s="52" t="str">
        <f t="shared" si="20"/>
        <v/>
      </c>
      <c r="Q31" s="537"/>
      <c r="R31" s="538"/>
      <c r="S31" s="50"/>
      <c r="T31" s="53">
        <f t="shared" si="21"/>
        <v>0</v>
      </c>
      <c r="U31" s="50"/>
      <c r="V31" s="53">
        <f t="shared" si="22"/>
        <v>0</v>
      </c>
      <c r="W31" s="50"/>
      <c r="X31" s="54">
        <f t="shared" si="7"/>
        <v>0</v>
      </c>
      <c r="Y31" s="50"/>
      <c r="Z31" s="53">
        <f t="shared" si="23"/>
        <v>0</v>
      </c>
      <c r="AA31" s="50"/>
      <c r="AB31" s="54">
        <f t="shared" si="24"/>
        <v>0</v>
      </c>
      <c r="AC31" s="50"/>
      <c r="AD31" s="53">
        <f t="shared" si="25"/>
        <v>0</v>
      </c>
      <c r="AE31" s="55">
        <f t="shared" si="26"/>
        <v>0</v>
      </c>
      <c r="AF31" s="300" t="str">
        <f t="shared" si="27"/>
        <v>0</v>
      </c>
      <c r="AG31" s="48"/>
      <c r="AH31" s="49" t="str">
        <f t="shared" si="28"/>
        <v/>
      </c>
      <c r="AI31" s="50"/>
      <c r="AJ31" s="49" t="str">
        <f t="shared" si="29"/>
        <v/>
      </c>
      <c r="AK31" s="51" t="str">
        <f t="shared" si="30"/>
        <v/>
      </c>
      <c r="AL31" s="51" t="str">
        <f t="shared" si="31"/>
        <v/>
      </c>
      <c r="AM31" s="52" t="str">
        <f t="shared" si="32"/>
        <v/>
      </c>
      <c r="AN31" s="304"/>
      <c r="AO31" s="51"/>
      <c r="AP31" s="64"/>
      <c r="AQ31" s="69"/>
    </row>
    <row r="32" spans="2:43" s="19" customFormat="1" ht="36.75" customHeight="1">
      <c r="B32" s="41">
        <v>16</v>
      </c>
      <c r="C32" s="42"/>
      <c r="D32" s="43"/>
      <c r="E32" s="44"/>
      <c r="F32" s="45"/>
      <c r="G32" s="62"/>
      <c r="H32" s="62"/>
      <c r="I32" s="46"/>
      <c r="J32" s="47" t="str">
        <f t="shared" si="16"/>
        <v>impacto</v>
      </c>
      <c r="K32" s="48"/>
      <c r="L32" s="49" t="str">
        <f t="shared" si="17"/>
        <v/>
      </c>
      <c r="M32" s="50"/>
      <c r="N32" s="49" t="str">
        <f t="shared" si="18"/>
        <v/>
      </c>
      <c r="O32" s="51"/>
      <c r="P32" s="52"/>
      <c r="Q32" s="537"/>
      <c r="R32" s="538"/>
      <c r="S32" s="50"/>
      <c r="T32" s="53">
        <f t="shared" si="21"/>
        <v>0</v>
      </c>
      <c r="U32" s="50"/>
      <c r="V32" s="53">
        <f t="shared" si="22"/>
        <v>0</v>
      </c>
      <c r="W32" s="50"/>
      <c r="X32" s="54">
        <f t="shared" si="7"/>
        <v>0</v>
      </c>
      <c r="Y32" s="50"/>
      <c r="Z32" s="53">
        <f t="shared" si="23"/>
        <v>0</v>
      </c>
      <c r="AA32" s="50"/>
      <c r="AB32" s="54">
        <f t="shared" si="24"/>
        <v>0</v>
      </c>
      <c r="AC32" s="50"/>
      <c r="AD32" s="53">
        <f t="shared" si="25"/>
        <v>0</v>
      </c>
      <c r="AE32" s="55">
        <f t="shared" si="26"/>
        <v>0</v>
      </c>
      <c r="AF32" s="300" t="str">
        <f t="shared" si="27"/>
        <v>0</v>
      </c>
      <c r="AG32" s="48"/>
      <c r="AH32" s="49" t="str">
        <f t="shared" si="28"/>
        <v/>
      </c>
      <c r="AI32" s="50"/>
      <c r="AJ32" s="49" t="str">
        <f t="shared" si="29"/>
        <v/>
      </c>
      <c r="AK32" s="51"/>
      <c r="AL32" s="51"/>
      <c r="AM32" s="52" t="str">
        <f t="shared" si="32"/>
        <v/>
      </c>
      <c r="AN32" s="304"/>
      <c r="AO32" s="51"/>
      <c r="AP32" s="64"/>
      <c r="AQ32" s="69"/>
    </row>
    <row r="33" spans="2:43" s="19" customFormat="1" ht="36.75" customHeight="1">
      <c r="B33" s="41">
        <v>17</v>
      </c>
      <c r="C33" s="42"/>
      <c r="D33" s="43"/>
      <c r="E33" s="44"/>
      <c r="F33" s="45"/>
      <c r="G33" s="62"/>
      <c r="H33" s="62"/>
      <c r="I33" s="46"/>
      <c r="J33" s="47" t="str">
        <f t="shared" si="16"/>
        <v>impacto</v>
      </c>
      <c r="K33" s="48"/>
      <c r="L33" s="49" t="str">
        <f t="shared" si="17"/>
        <v/>
      </c>
      <c r="M33" s="50"/>
      <c r="N33" s="49" t="str">
        <f t="shared" si="18"/>
        <v/>
      </c>
      <c r="O33" s="51"/>
      <c r="P33" s="52"/>
      <c r="Q33" s="537"/>
      <c r="R33" s="538"/>
      <c r="S33" s="50"/>
      <c r="T33" s="53">
        <f t="shared" si="21"/>
        <v>0</v>
      </c>
      <c r="U33" s="50"/>
      <c r="V33" s="53">
        <f t="shared" si="22"/>
        <v>0</v>
      </c>
      <c r="W33" s="50"/>
      <c r="X33" s="54">
        <f t="shared" si="7"/>
        <v>0</v>
      </c>
      <c r="Y33" s="50"/>
      <c r="Z33" s="53">
        <f t="shared" si="23"/>
        <v>0</v>
      </c>
      <c r="AA33" s="50"/>
      <c r="AB33" s="54">
        <f t="shared" si="24"/>
        <v>0</v>
      </c>
      <c r="AC33" s="50"/>
      <c r="AD33" s="53">
        <f t="shared" si="25"/>
        <v>0</v>
      </c>
      <c r="AE33" s="55">
        <f t="shared" si="26"/>
        <v>0</v>
      </c>
      <c r="AF33" s="300" t="str">
        <f t="shared" si="27"/>
        <v>0</v>
      </c>
      <c r="AG33" s="48"/>
      <c r="AH33" s="49" t="str">
        <f t="shared" si="28"/>
        <v/>
      </c>
      <c r="AI33" s="50"/>
      <c r="AJ33" s="49" t="str">
        <f t="shared" si="29"/>
        <v/>
      </c>
      <c r="AK33" s="51"/>
      <c r="AL33" s="51"/>
      <c r="AM33" s="52" t="str">
        <f t="shared" si="32"/>
        <v/>
      </c>
      <c r="AN33" s="304"/>
      <c r="AO33" s="51"/>
      <c r="AP33" s="64"/>
      <c r="AQ33" s="69"/>
    </row>
    <row r="34" spans="2:43" s="19" customFormat="1" ht="36.75" customHeight="1" thickBot="1">
      <c r="B34" s="72">
        <v>18</v>
      </c>
      <c r="C34" s="73"/>
      <c r="D34" s="74"/>
      <c r="E34" s="75"/>
      <c r="F34" s="76"/>
      <c r="G34" s="77"/>
      <c r="H34" s="77"/>
      <c r="I34" s="78"/>
      <c r="J34" s="79" t="str">
        <f t="shared" si="16"/>
        <v>impacto</v>
      </c>
      <c r="K34" s="80"/>
      <c r="L34" s="81" t="str">
        <f t="shared" si="17"/>
        <v/>
      </c>
      <c r="M34" s="82"/>
      <c r="N34" s="81" t="str">
        <f t="shared" si="18"/>
        <v/>
      </c>
      <c r="O34" s="83"/>
      <c r="P34" s="84"/>
      <c r="Q34" s="547"/>
      <c r="R34" s="548"/>
      <c r="S34" s="82"/>
      <c r="T34" s="85">
        <f t="shared" si="21"/>
        <v>0</v>
      </c>
      <c r="U34" s="82"/>
      <c r="V34" s="85">
        <f t="shared" si="22"/>
        <v>0</v>
      </c>
      <c r="W34" s="82"/>
      <c r="X34" s="86">
        <f t="shared" si="7"/>
        <v>0</v>
      </c>
      <c r="Y34" s="82"/>
      <c r="Z34" s="85">
        <f t="shared" si="23"/>
        <v>0</v>
      </c>
      <c r="AA34" s="82"/>
      <c r="AB34" s="86">
        <f t="shared" si="24"/>
        <v>0</v>
      </c>
      <c r="AC34" s="82"/>
      <c r="AD34" s="85">
        <f t="shared" si="25"/>
        <v>0</v>
      </c>
      <c r="AE34" s="87">
        <f t="shared" si="26"/>
        <v>0</v>
      </c>
      <c r="AF34" s="301" t="str">
        <f t="shared" si="27"/>
        <v>0</v>
      </c>
      <c r="AG34" s="80"/>
      <c r="AH34" s="81" t="str">
        <f t="shared" si="28"/>
        <v/>
      </c>
      <c r="AI34" s="82"/>
      <c r="AJ34" s="81" t="str">
        <f t="shared" si="29"/>
        <v/>
      </c>
      <c r="AK34" s="83"/>
      <c r="AL34" s="83"/>
      <c r="AM34" s="84" t="str">
        <f t="shared" si="32"/>
        <v/>
      </c>
      <c r="AN34" s="305"/>
      <c r="AO34" s="83"/>
      <c r="AP34" s="90"/>
      <c r="AQ34" s="91"/>
    </row>
    <row r="35" spans="2:43" s="92" customFormat="1"/>
    <row r="36" spans="2:43" s="92" customFormat="1" hidden="1">
      <c r="C36" s="93"/>
      <c r="D36" s="93"/>
      <c r="E36" s="93"/>
    </row>
    <row r="37" spans="2:43" s="92" customFormat="1" ht="30" hidden="1">
      <c r="B37" s="92" t="s">
        <v>47</v>
      </c>
      <c r="C37" s="93" t="s">
        <v>92</v>
      </c>
      <c r="D37" s="92" t="s">
        <v>98</v>
      </c>
      <c r="E37" s="93" t="s">
        <v>99</v>
      </c>
      <c r="F37" s="92" t="s">
        <v>228</v>
      </c>
      <c r="H37" s="107"/>
    </row>
    <row r="38" spans="2:43" s="92" customFormat="1" ht="45" hidden="1">
      <c r="B38" s="92" t="s">
        <v>100</v>
      </c>
      <c r="C38" s="93" t="s">
        <v>101</v>
      </c>
      <c r="D38" s="92" t="s">
        <v>340</v>
      </c>
      <c r="E38" s="93" t="s">
        <v>103</v>
      </c>
      <c r="F38" s="92" t="s">
        <v>563</v>
      </c>
      <c r="H38" s="107"/>
    </row>
    <row r="39" spans="2:43" s="92" customFormat="1" ht="45" hidden="1">
      <c r="C39" s="93" t="s">
        <v>104</v>
      </c>
      <c r="D39" s="92" t="s">
        <v>105</v>
      </c>
      <c r="E39" s="93" t="s">
        <v>106</v>
      </c>
      <c r="F39" s="92" t="s">
        <v>230</v>
      </c>
      <c r="H39" s="107"/>
    </row>
    <row r="40" spans="2:43" s="92" customFormat="1" ht="45" hidden="1">
      <c r="B40" s="92" t="s">
        <v>72</v>
      </c>
      <c r="C40" s="93" t="s">
        <v>107</v>
      </c>
      <c r="D40" s="92" t="s">
        <v>108</v>
      </c>
      <c r="E40" s="93" t="s">
        <v>109</v>
      </c>
      <c r="F40" s="92" t="s">
        <v>231</v>
      </c>
      <c r="H40" s="107"/>
    </row>
    <row r="41" spans="2:43" s="92" customFormat="1" ht="45" hidden="1">
      <c r="B41" s="94" t="s">
        <v>51</v>
      </c>
      <c r="C41" s="93" t="s">
        <v>110</v>
      </c>
      <c r="D41" s="92" t="s">
        <v>111</v>
      </c>
      <c r="E41" s="93" t="s">
        <v>112</v>
      </c>
      <c r="F41" s="92" t="s">
        <v>232</v>
      </c>
      <c r="H41" s="107"/>
    </row>
    <row r="42" spans="2:43" s="92" customFormat="1" hidden="1">
      <c r="B42" s="92" t="s">
        <v>87</v>
      </c>
      <c r="C42" s="93" t="s">
        <v>113</v>
      </c>
      <c r="D42" s="92" t="s">
        <v>114</v>
      </c>
      <c r="E42" s="93" t="s">
        <v>115</v>
      </c>
      <c r="F42" s="92" t="s">
        <v>233</v>
      </c>
      <c r="H42" s="107"/>
    </row>
    <row r="43" spans="2:43" s="92" customFormat="1" ht="45" hidden="1">
      <c r="B43" s="92" t="s">
        <v>116</v>
      </c>
      <c r="C43" s="93" t="s">
        <v>117</v>
      </c>
      <c r="D43" s="92" t="s">
        <v>118</v>
      </c>
      <c r="E43" s="93" t="s">
        <v>119</v>
      </c>
      <c r="F43" s="92" t="s">
        <v>234</v>
      </c>
      <c r="H43" s="107"/>
    </row>
    <row r="44" spans="2:43" s="92" customFormat="1" ht="75" hidden="1">
      <c r="B44" s="92" t="s">
        <v>64</v>
      </c>
      <c r="C44" s="93" t="s">
        <v>120</v>
      </c>
      <c r="D44" s="92" t="s">
        <v>48</v>
      </c>
      <c r="E44" s="93" t="s">
        <v>121</v>
      </c>
      <c r="F44" s="92" t="s">
        <v>235</v>
      </c>
      <c r="H44" s="107"/>
    </row>
    <row r="45" spans="2:43" s="92" customFormat="1" ht="30" hidden="1">
      <c r="B45" s="92" t="s">
        <v>81</v>
      </c>
      <c r="C45" s="93" t="s">
        <v>122</v>
      </c>
      <c r="D45" s="92" t="s">
        <v>60</v>
      </c>
      <c r="E45" s="93" t="s">
        <v>123</v>
      </c>
      <c r="F45" s="92" t="s">
        <v>236</v>
      </c>
      <c r="H45" s="107"/>
    </row>
    <row r="46" spans="2:43" s="92" customFormat="1" ht="30" hidden="1">
      <c r="B46" s="92" t="s">
        <v>124</v>
      </c>
      <c r="C46" s="93" t="s">
        <v>125</v>
      </c>
      <c r="E46" s="93"/>
      <c r="F46" s="92" t="s">
        <v>237</v>
      </c>
      <c r="H46" s="107"/>
    </row>
    <row r="47" spans="2:43" s="92" customFormat="1" ht="30" hidden="1">
      <c r="B47" s="92" t="s">
        <v>126</v>
      </c>
      <c r="C47" s="92" t="s">
        <v>127</v>
      </c>
      <c r="F47" s="92" t="s">
        <v>238</v>
      </c>
      <c r="H47" s="107"/>
    </row>
    <row r="48" spans="2:43" s="92" customFormat="1" ht="60" hidden="1">
      <c r="C48" s="92" t="s">
        <v>128</v>
      </c>
      <c r="F48" s="92" t="s">
        <v>239</v>
      </c>
      <c r="H48" s="107"/>
    </row>
    <row r="49" spans="2:8" s="92" customFormat="1" hidden="1">
      <c r="B49" s="92" t="s">
        <v>74</v>
      </c>
      <c r="C49" s="92" t="s">
        <v>129</v>
      </c>
      <c r="F49" s="92" t="s">
        <v>240</v>
      </c>
      <c r="H49" s="107"/>
    </row>
    <row r="50" spans="2:8" s="92" customFormat="1" ht="30" hidden="1">
      <c r="B50" s="92" t="s">
        <v>73</v>
      </c>
      <c r="C50" s="92" t="s">
        <v>130</v>
      </c>
      <c r="F50" s="92" t="s">
        <v>241</v>
      </c>
      <c r="H50" s="107"/>
    </row>
    <row r="51" spans="2:8" s="92" customFormat="1" ht="45" hidden="1">
      <c r="B51" s="92" t="s">
        <v>131</v>
      </c>
      <c r="C51" s="92" t="s">
        <v>132</v>
      </c>
      <c r="F51" s="92" t="s">
        <v>242</v>
      </c>
      <c r="H51" s="107"/>
    </row>
    <row r="52" spans="2:8" s="92" customFormat="1" hidden="1">
      <c r="B52" s="92" t="s">
        <v>65</v>
      </c>
      <c r="C52" s="92" t="s">
        <v>133</v>
      </c>
      <c r="F52" s="92" t="s">
        <v>243</v>
      </c>
      <c r="H52" s="107"/>
    </row>
    <row r="53" spans="2:8" s="92" customFormat="1" hidden="1">
      <c r="B53" s="92" t="s">
        <v>52</v>
      </c>
      <c r="C53" s="92" t="s">
        <v>134</v>
      </c>
      <c r="F53" s="92" t="s">
        <v>244</v>
      </c>
      <c r="H53" s="107"/>
    </row>
    <row r="54" spans="2:8" s="92" customFormat="1" ht="75" hidden="1">
      <c r="C54" s="92" t="s">
        <v>123</v>
      </c>
      <c r="F54" s="92" t="s">
        <v>245</v>
      </c>
      <c r="H54" s="107"/>
    </row>
    <row r="55" spans="2:8" s="92" customFormat="1" ht="45" hidden="1">
      <c r="B55" s="92" t="s">
        <v>135</v>
      </c>
      <c r="C55" s="92" t="s">
        <v>136</v>
      </c>
      <c r="F55" s="92" t="s">
        <v>246</v>
      </c>
      <c r="H55" s="107"/>
    </row>
    <row r="56" spans="2:8" s="92" customFormat="1" ht="30" hidden="1">
      <c r="B56" s="92" t="s">
        <v>137</v>
      </c>
      <c r="C56" s="92" t="s">
        <v>138</v>
      </c>
      <c r="F56" s="92" t="s">
        <v>247</v>
      </c>
      <c r="H56" s="107"/>
    </row>
    <row r="57" spans="2:8" s="92" customFormat="1" hidden="1">
      <c r="B57" s="92" t="s">
        <v>83</v>
      </c>
    </row>
    <row r="58" spans="2:8" s="92" customFormat="1" hidden="1">
      <c r="B58" s="92" t="s">
        <v>53</v>
      </c>
    </row>
    <row r="59" spans="2:8" s="92" customFormat="1" ht="30" hidden="1">
      <c r="B59" s="92" t="s">
        <v>82</v>
      </c>
    </row>
    <row r="60" spans="2:8" s="92" customFormat="1"/>
    <row r="61" spans="2:8" s="92" customFormat="1"/>
    <row r="62" spans="2:8" s="92" customFormat="1"/>
    <row r="63" spans="2:8" s="92" customFormat="1"/>
    <row r="64" spans="2:8"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row r="2964" s="92" customFormat="1"/>
    <row r="2965" s="92" customFormat="1"/>
    <row r="2966" s="92" customFormat="1"/>
    <row r="2967" s="92" customFormat="1"/>
    <row r="2968" s="92" customFormat="1"/>
    <row r="2969" s="92" customFormat="1"/>
    <row r="2970" s="92" customFormat="1"/>
    <row r="2971" s="92" customFormat="1"/>
    <row r="2972" s="92" customFormat="1"/>
    <row r="2973" s="92" customFormat="1"/>
    <row r="2974" s="92" customFormat="1"/>
    <row r="2975" s="92" customFormat="1"/>
    <row r="2976" s="92" customFormat="1"/>
  </sheetData>
  <mergeCells count="84">
    <mergeCell ref="Q30:R30"/>
    <mergeCell ref="Q31:R31"/>
    <mergeCell ref="Q32:R32"/>
    <mergeCell ref="Q33:R33"/>
    <mergeCell ref="Q34:R34"/>
    <mergeCell ref="Q17:R17"/>
    <mergeCell ref="Q18:R18"/>
    <mergeCell ref="Q29:R29"/>
    <mergeCell ref="Q19:R19"/>
    <mergeCell ref="Q20:R20"/>
    <mergeCell ref="Q21:R21"/>
    <mergeCell ref="Q22:R22"/>
    <mergeCell ref="Q23:R23"/>
    <mergeCell ref="Q24:R24"/>
    <mergeCell ref="Q25:R25"/>
    <mergeCell ref="Q26:R26"/>
    <mergeCell ref="Q27:R27"/>
    <mergeCell ref="Q28:R28"/>
    <mergeCell ref="AN14:AN16"/>
    <mergeCell ref="AO14:AO16"/>
    <mergeCell ref="AP14:AP16"/>
    <mergeCell ref="O15:O16"/>
    <mergeCell ref="P15:P16"/>
    <mergeCell ref="Q15:R16"/>
    <mergeCell ref="S15:S16"/>
    <mergeCell ref="U15:U16"/>
    <mergeCell ref="W15:W16"/>
    <mergeCell ref="Y15:Y16"/>
    <mergeCell ref="AF13:AF16"/>
    <mergeCell ref="AG13:AM13"/>
    <mergeCell ref="AN13:AP13"/>
    <mergeCell ref="AK15:AK16"/>
    <mergeCell ref="AL15:AL16"/>
    <mergeCell ref="AM15:AM16"/>
    <mergeCell ref="AK14:AM14"/>
    <mergeCell ref="Q13:AE14"/>
    <mergeCell ref="AA15:AA16"/>
    <mergeCell ref="AC15:AC16"/>
    <mergeCell ref="AE15:AE16"/>
    <mergeCell ref="K14:L16"/>
    <mergeCell ref="M14:N16"/>
    <mergeCell ref="O14:P14"/>
    <mergeCell ref="AG14:AH16"/>
    <mergeCell ref="AI14:AJ16"/>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B8:E8"/>
    <mergeCell ref="F8:S8"/>
    <mergeCell ref="B9:E9"/>
    <mergeCell ref="F9:S9"/>
    <mergeCell ref="B11:E11"/>
    <mergeCell ref="F11:I11"/>
    <mergeCell ref="K11:P11"/>
    <mergeCell ref="Q11:AM11"/>
    <mergeCell ref="B6:E6"/>
    <mergeCell ref="F6:K6"/>
    <mergeCell ref="M6:N6"/>
    <mergeCell ref="O6:S6"/>
    <mergeCell ref="B7:E7"/>
    <mergeCell ref="F7:R7"/>
    <mergeCell ref="B2:D4"/>
    <mergeCell ref="E2:S2"/>
    <mergeCell ref="U2:U4"/>
    <mergeCell ref="W2:AQ2"/>
    <mergeCell ref="E3:H3"/>
    <mergeCell ref="I3:S3"/>
    <mergeCell ref="W3:AF3"/>
    <mergeCell ref="AG3:AQ3"/>
    <mergeCell ref="E4:S4"/>
    <mergeCell ref="W4:AQ4"/>
  </mergeCells>
  <conditionalFormatting sqref="K17:K34 AG17:AG34">
    <cfRule type="containsText" dxfId="61" priority="46" operator="containsText" text="IMPROBABLE">
      <formula>NOT(ISERROR(SEARCH("IMPROBABLE",K17)))</formula>
    </cfRule>
    <cfRule type="containsText" dxfId="60" priority="47" operator="containsText" text="PROBABLE">
      <formula>NOT(ISERROR(SEARCH("PROBABLE",K17)))</formula>
    </cfRule>
    <cfRule type="containsText" dxfId="59" priority="48" operator="containsText" text="CASI CIERTA">
      <formula>NOT(ISERROR(SEARCH("CASI CIERTA",K17)))</formula>
    </cfRule>
    <cfRule type="containsText" dxfId="58" priority="49" operator="containsText" text="POSIBLE">
      <formula>NOT(ISERROR(SEARCH("POSIBLE",K17)))</formula>
    </cfRule>
    <cfRule type="containsText" dxfId="57" priority="50" operator="containsText" text="RARO">
      <formula>NOT(ISERROR(SEARCH("RARO",K17)))</formula>
    </cfRule>
  </conditionalFormatting>
  <conditionalFormatting sqref="M17:M34 AI17:AI34">
    <cfRule type="containsText" dxfId="56" priority="41" operator="containsText" text="CATASTRÓFICO">
      <formula>NOT(ISERROR(SEARCH("CATASTRÓFICO",M17)))</formula>
    </cfRule>
    <cfRule type="containsText" dxfId="55" priority="42" operator="containsText" text="MAYOR">
      <formula>NOT(ISERROR(SEARCH("MAYOR",M17)))</formula>
    </cfRule>
    <cfRule type="containsText" dxfId="54" priority="43" operator="containsText" text="MODERADO">
      <formula>NOT(ISERROR(SEARCH("MODERADO",M17)))</formula>
    </cfRule>
    <cfRule type="containsText" dxfId="53" priority="44" operator="containsText" text="MENOR">
      <formula>NOT(ISERROR(SEARCH("MENOR",M17)))</formula>
    </cfRule>
    <cfRule type="containsText" dxfId="52" priority="45" operator="containsText" text="INSIGNIFICANTE">
      <formula>NOT(ISERROR(SEARCH("INSIGNIFICANTE",M17)))</formula>
    </cfRule>
  </conditionalFormatting>
  <conditionalFormatting sqref="P17:P34 AF17 AL17:AP34">
    <cfRule type="containsText" dxfId="51" priority="37" operator="containsText" text="RIESGO EXTREMO">
      <formula>NOT(ISERROR(SEARCH("RIESGO EXTREMO",P17)))</formula>
    </cfRule>
    <cfRule type="containsText" dxfId="50" priority="38" operator="containsText" text="RIESGO ALTO">
      <formula>NOT(ISERROR(SEARCH("RIESGO ALTO",P17)))</formula>
    </cfRule>
    <cfRule type="containsText" dxfId="49" priority="39" operator="containsText" text="RIESGO MODERADO">
      <formula>NOT(ISERROR(SEARCH("RIESGO MODERADO",P17)))</formula>
    </cfRule>
    <cfRule type="containsText" dxfId="48" priority="40" operator="containsText" text="RIESGO BAJO">
      <formula>NOT(ISERROR(SEARCH("RIESGO BAJO",P17)))</formula>
    </cfRule>
  </conditionalFormatting>
  <conditionalFormatting sqref="AF17:AF34">
    <cfRule type="containsText" dxfId="47" priority="33" operator="containsText" text="RIESGO EXTREMO">
      <formula>NOT(ISERROR(SEARCH("RIESGO EXTREMO",AF17)))</formula>
    </cfRule>
    <cfRule type="containsText" dxfId="46" priority="34" operator="containsText" text="RIESGO ALTO">
      <formula>NOT(ISERROR(SEARCH("RIESGO ALTO",AF17)))</formula>
    </cfRule>
    <cfRule type="containsText" dxfId="45" priority="35" operator="containsText" text="RIESGO MODERADO">
      <formula>NOT(ISERROR(SEARCH("RIESGO MODERADO",AF17)))</formula>
    </cfRule>
    <cfRule type="containsText" dxfId="44" priority="36" operator="containsText" text="RIESGO BAJO">
      <formula>NOT(ISERROR(SEARCH("RIESGO BAJO",AF17)))</formula>
    </cfRule>
  </conditionalFormatting>
  <dataValidations count="59">
    <dataValidation type="list" allowBlank="1" showInputMessage="1" showErrorMessage="1" sqref="AI19 M19">
      <formula1>INDIRECT($J$19)</formula1>
    </dataValidation>
    <dataValidation type="list" allowBlank="1" showInputMessage="1" showErrorMessage="1" sqref="AI20 M20">
      <formula1>INDIRECT($J$20)</formula1>
    </dataValidation>
    <dataValidation type="list" allowBlank="1" showInputMessage="1" showErrorMessage="1" sqref="AI21 M21">
      <formula1>INDIRECT($J$21)</formula1>
    </dataValidation>
    <dataValidation type="list" allowBlank="1" showInputMessage="1" showErrorMessage="1" sqref="AI22 M22">
      <formula1>INDIRECT($J$22)</formula1>
    </dataValidation>
    <dataValidation type="list" allowBlank="1" showInputMessage="1" showErrorMessage="1" sqref="AI23 M23">
      <formula1>INDIRECT($J$23)</formula1>
    </dataValidation>
    <dataValidation type="list" allowBlank="1" showInputMessage="1" showErrorMessage="1" sqref="AI24 M24">
      <formula1>INDIRECT($J$24)</formula1>
    </dataValidation>
    <dataValidation type="list" allowBlank="1" showInputMessage="1" showErrorMessage="1" sqref="AI25 M25">
      <formula1>INDIRECT($J$25)</formula1>
    </dataValidation>
    <dataValidation type="list" allowBlank="1" showInputMessage="1" showErrorMessage="1" sqref="AI26 M26">
      <formula1>INDIRECT($J$26)</formula1>
    </dataValidation>
    <dataValidation type="list" allowBlank="1" showInputMessage="1" showErrorMessage="1" sqref="AI27 M27">
      <formula1>INDIRECT($J$27)</formula1>
    </dataValidation>
    <dataValidation type="list" allowBlank="1" showInputMessage="1" showErrorMessage="1" sqref="AI28 M28">
      <formula1>INDIRECT($J$28)</formula1>
    </dataValidation>
    <dataValidation type="list" allowBlank="1" showInputMessage="1" showErrorMessage="1" sqref="AI29 M29">
      <formula1>INDIRECT($J$29)</formula1>
    </dataValidation>
    <dataValidation type="list" allowBlank="1" showInputMessage="1" showErrorMessage="1" sqref="AI30 M30">
      <formula1>INDIRECT($J$30)</formula1>
    </dataValidation>
    <dataValidation type="list" allowBlank="1" showInputMessage="1" showErrorMessage="1" sqref="AI31 M31">
      <formula1>INDIRECT($J$31)</formula1>
    </dataValidation>
    <dataValidation type="list" allowBlank="1" showInputMessage="1" showErrorMessage="1" sqref="AI32 M32">
      <formula1>INDIRECT($J$32)</formula1>
    </dataValidation>
    <dataValidation type="list" allowBlank="1" showInputMessage="1" showErrorMessage="1" sqref="AI33 M33">
      <formula1>INDIRECT($J$33)</formula1>
    </dataValidation>
    <dataValidation type="list" allowBlank="1" showInputMessage="1" showErrorMessage="1" sqref="AI34 M34">
      <formula1>INDIRECT($J$34)</formula1>
    </dataValidation>
    <dataValidation type="list" allowBlank="1" showInputMessage="1" showErrorMessage="1" sqref="D34">
      <formula1>INDIRECT($C$34)</formula1>
    </dataValidation>
    <dataValidation type="list" allowBlank="1" showInputMessage="1" showErrorMessage="1" sqref="D19">
      <formula1>INDIRECT($C$19)</formula1>
    </dataValidation>
    <dataValidation type="list" allowBlank="1" showInputMessage="1" showErrorMessage="1" sqref="D20">
      <formula1>INDIRECT($C$20)</formula1>
    </dataValidation>
    <dataValidation type="list" allowBlank="1" showInputMessage="1" showErrorMessage="1" sqref="D21">
      <formula1>INDIRECT($C$21)</formula1>
    </dataValidation>
    <dataValidation type="list" allowBlank="1" showInputMessage="1" showErrorMessage="1" sqref="D22">
      <formula1>INDIRECT($C$22)</formula1>
    </dataValidation>
    <dataValidation type="list" allowBlank="1" showInputMessage="1" showErrorMessage="1" sqref="D23">
      <formula1>INDIRECT($C$23)</formula1>
    </dataValidation>
    <dataValidation type="list" allowBlank="1" showInputMessage="1" showErrorMessage="1" sqref="D24">
      <formula1>INDIRECT($C$24)</formula1>
    </dataValidation>
    <dataValidation type="list" allowBlank="1" showInputMessage="1" showErrorMessage="1" sqref="D25">
      <formula1>INDIRECT($C$25)</formula1>
    </dataValidation>
    <dataValidation type="list" allowBlank="1" showInputMessage="1" showErrorMessage="1" sqref="D26">
      <formula1>INDIRECT($C$26)</formula1>
    </dataValidation>
    <dataValidation type="list" allowBlank="1" showInputMessage="1" showErrorMessage="1" sqref="D27">
      <formula1>INDIRECT($C$27)</formula1>
    </dataValidation>
    <dataValidation type="list" allowBlank="1" showInputMessage="1" showErrorMessage="1" sqref="D28">
      <formula1>INDIRECT($C$28)</formula1>
    </dataValidation>
    <dataValidation type="list" allowBlank="1" showInputMessage="1" showErrorMessage="1" sqref="D29">
      <formula1>INDIRECT($C$29)</formula1>
    </dataValidation>
    <dataValidation type="list" allowBlank="1" showInputMessage="1" showErrorMessage="1" sqref="D30">
      <formula1>INDIRECT($C$30)</formula1>
    </dataValidation>
    <dataValidation type="list" allowBlank="1" showInputMessage="1" showErrorMessage="1" sqref="D31">
      <formula1>INDIRECT($C$31)</formula1>
    </dataValidation>
    <dataValidation type="list" allowBlank="1" showInputMessage="1" showErrorMessage="1" sqref="D32">
      <formula1>INDIRECT($C$32)</formula1>
    </dataValidation>
    <dataValidation type="list" allowBlank="1" showInputMessage="1" showErrorMessage="1" sqref="D33">
      <formula1>INDIRECT($C$33)</formula1>
    </dataValidation>
    <dataValidation type="list" allowBlank="1" showInputMessage="1" showErrorMessage="1" sqref="E19">
      <formula1>INDIRECT($D$19)</formula1>
    </dataValidation>
    <dataValidation type="list" allowBlank="1" showInputMessage="1" showErrorMessage="1" sqref="E20 E18">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26">
      <formula1>INDIRECT($D$26)</formula1>
    </dataValidation>
    <dataValidation type="list" allowBlank="1" showInputMessage="1" showErrorMessage="1" sqref="E27">
      <formula1>INDIRECT($D$27)</formula1>
    </dataValidation>
    <dataValidation type="list" allowBlank="1" showInputMessage="1" showErrorMessage="1" sqref="E28">
      <formula1>INDIRECT($D$28)</formula1>
    </dataValidation>
    <dataValidation type="list" allowBlank="1" showInputMessage="1" showErrorMessage="1" sqref="E29">
      <formula1>INDIRECT($D$29)</formula1>
    </dataValidation>
    <dataValidation type="list" allowBlank="1" showInputMessage="1" showErrorMessage="1" sqref="E30">
      <formula1>INDIRECT($D$30)</formula1>
    </dataValidation>
    <dataValidation type="list" allowBlank="1" showInputMessage="1" showErrorMessage="1" sqref="E31">
      <formula1>INDIRECT($D$31)</formula1>
    </dataValidation>
    <dataValidation type="list" allowBlank="1" showInputMessage="1" showErrorMessage="1" sqref="E32">
      <formula1>INDIRECT($D$32)</formula1>
    </dataValidation>
    <dataValidation type="list" allowBlank="1" showInputMessage="1" showErrorMessage="1" sqref="E33">
      <formula1>INDIRECT($D$33)</formula1>
    </dataValidation>
    <dataValidation type="list" allowBlank="1" showInputMessage="1" showErrorMessage="1" sqref="E34">
      <formula1>INDIRECT($D$34)</formula1>
    </dataValidation>
    <dataValidation type="list" allowBlank="1" showInputMessage="1" showErrorMessage="1" sqref="AG17:AG34 K17:K34">
      <formula1>probabilidad</formula1>
    </dataValidation>
    <dataValidation type="list" allowBlank="1" showInputMessage="1" showErrorMessage="1" sqref="M17 AI17">
      <formula1>INDIRECT($J$17)</formula1>
    </dataValidation>
    <dataValidation type="list" allowBlank="1" showInputMessage="1" showErrorMessage="1" sqref="M18 AI18">
      <formula1>INDIRECT($J$18)</formula1>
    </dataValidation>
    <dataValidation type="list" allowBlank="1" showInputMessage="1" showErrorMessage="1" sqref="AA17:AA34 W17:W34 AC17:AC34 U17:U34 S17:S34 Y17:Y34">
      <formula1>"SI,NO"</formula1>
    </dataValidation>
    <dataValidation type="list" allowBlank="1" showInputMessage="1" showErrorMessage="1" sqref="I17:I34">
      <formula1>clasificaciónriesgos</formula1>
    </dataValidation>
    <dataValidation type="list" allowBlank="1" showInputMessage="1" showErrorMessage="1" sqref="D17">
      <formula1>INDIRECT($C$17)</formula1>
    </dataValidation>
    <dataValidation type="list" allowBlank="1" showInputMessage="1" showErrorMessage="1" sqref="D18">
      <formula1>INDIRECT($C$18)</formula1>
    </dataValidation>
    <dataValidation type="list" allowBlank="1" showInputMessage="1" showErrorMessage="1" sqref="C17:C34">
      <formula1>factores</formula1>
    </dataValidation>
    <dataValidation type="list" allowBlank="1" showInputMessage="1" showErrorMessage="1" sqref="E17">
      <formula1>INDIRECT(#REF!)</formula1>
    </dataValidation>
    <dataValidation type="list" allowBlank="1" showInputMessage="1" showErrorMessage="1" sqref="F6:K6">
      <formula1>macroprocesos</formula1>
    </dataValidation>
    <dataValidation type="list" allowBlank="1" showInputMessage="1" showErrorMessage="1" sqref="F7 S7">
      <formula1>proceso</formula1>
    </dataValidation>
  </dataValidation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dimension ref="B2:AQ2977"/>
  <sheetViews>
    <sheetView topLeftCell="S1" zoomScale="40" zoomScaleNormal="40" workbookViewId="0">
      <selection activeCell="O6" sqref="O6:S6"/>
    </sheetView>
  </sheetViews>
  <sheetFormatPr baseColWidth="10" defaultColWidth="11.42578125" defaultRowHeight="15"/>
  <cols>
    <col min="1" max="1" width="4.28515625" style="1" customWidth="1"/>
    <col min="2" max="2" width="12.85546875" style="1" customWidth="1"/>
    <col min="3" max="3" width="16" style="1" customWidth="1" collapsed="1"/>
    <col min="4" max="4" width="24.85546875" style="1" customWidth="1"/>
    <col min="5" max="5" width="58.140625" style="1" customWidth="1"/>
    <col min="6" max="6" width="58.140625" style="1" customWidth="1" collapsed="1"/>
    <col min="7" max="8" width="58.140625" style="1" customWidth="1"/>
    <col min="9" max="9" width="26.7109375" style="1" customWidth="1"/>
    <col min="10" max="10" width="26.7109375" style="1" hidden="1" customWidth="1"/>
    <col min="11" max="11" width="22.7109375" style="1" customWidth="1" collapsed="1"/>
    <col min="12" max="12" width="25.140625" style="1" hidden="1" customWidth="1"/>
    <col min="13" max="13" width="22.42578125" style="1" customWidth="1"/>
    <col min="14" max="14" width="11.42578125" style="1" hidden="1" customWidth="1"/>
    <col min="15" max="16" width="21.42578125" style="1" customWidth="1"/>
    <col min="17" max="17" width="28.85546875" style="1" customWidth="1" collapsed="1"/>
    <col min="18" max="18" width="23.140625" style="1" customWidth="1"/>
    <col min="19" max="19" width="39.7109375" style="1" customWidth="1"/>
    <col min="20" max="20" width="39.7109375" style="1" hidden="1" customWidth="1"/>
    <col min="21" max="21" width="39.7109375" style="1" customWidth="1"/>
    <col min="22" max="22" width="39.7109375" style="1" hidden="1" customWidth="1"/>
    <col min="23" max="23" width="39.7109375" style="1" customWidth="1"/>
    <col min="24" max="24" width="39.7109375" style="1" hidden="1" customWidth="1"/>
    <col min="25" max="25" width="39.7109375" style="1" customWidth="1"/>
    <col min="26" max="26" width="39.7109375" style="1" hidden="1" customWidth="1"/>
    <col min="27" max="27" width="39.7109375" style="1" customWidth="1"/>
    <col min="28" max="28" width="39.7109375" style="1" hidden="1" customWidth="1"/>
    <col min="29" max="29" width="39.7109375" style="1" customWidth="1"/>
    <col min="30" max="30" width="36.28515625" style="1" hidden="1" customWidth="1"/>
    <col min="31" max="31" width="17.28515625" style="1" customWidth="1"/>
    <col min="32" max="32" width="18.7109375" style="1" customWidth="1"/>
    <col min="33" max="33" width="25.42578125" style="1" customWidth="1"/>
    <col min="34" max="34" width="30.85546875" style="1" hidden="1" customWidth="1"/>
    <col min="35" max="35" width="23" style="1" customWidth="1"/>
    <col min="36" max="36" width="11.42578125" style="1" hidden="1" customWidth="1"/>
    <col min="37" max="37" width="17.85546875" style="1" customWidth="1"/>
    <col min="38" max="39" width="17.28515625" style="1" customWidth="1"/>
    <col min="40" max="40" width="60.42578125" style="1" customWidth="1"/>
    <col min="41" max="41" width="25.85546875" style="1" customWidth="1"/>
    <col min="42" max="42" width="23" style="1" customWidth="1"/>
    <col min="43" max="43" width="55.42578125"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2" t="s">
        <v>2</v>
      </c>
      <c r="AH3" s="462"/>
      <c r="AI3" s="462"/>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26.25" customHeight="1">
      <c r="B6" s="464" t="s">
        <v>93</v>
      </c>
      <c r="C6" s="465"/>
      <c r="D6" s="465"/>
      <c r="E6" s="466"/>
      <c r="F6" s="467" t="s">
        <v>115</v>
      </c>
      <c r="G6" s="468"/>
      <c r="H6" s="468"/>
      <c r="I6" s="468"/>
      <c r="J6" s="468"/>
      <c r="K6" s="468"/>
      <c r="L6" s="279"/>
      <c r="M6" s="465" t="s">
        <v>94</v>
      </c>
      <c r="N6" s="465"/>
      <c r="O6" s="469" t="s">
        <v>926</v>
      </c>
      <c r="P6" s="469"/>
      <c r="Q6" s="469"/>
      <c r="R6" s="469"/>
      <c r="S6" s="470"/>
    </row>
    <row r="7" spans="2:43" ht="26.25" customHeight="1">
      <c r="B7" s="471" t="s">
        <v>95</v>
      </c>
      <c r="C7" s="472"/>
      <c r="D7" s="472"/>
      <c r="E7" s="473"/>
      <c r="F7" s="474" t="s">
        <v>129</v>
      </c>
      <c r="G7" s="475"/>
      <c r="H7" s="475"/>
      <c r="I7" s="475"/>
      <c r="J7" s="475"/>
      <c r="K7" s="475"/>
      <c r="L7" s="475"/>
      <c r="M7" s="475"/>
      <c r="N7" s="475"/>
      <c r="O7" s="475"/>
      <c r="P7" s="475"/>
      <c r="Q7" s="475"/>
      <c r="R7" s="475"/>
      <c r="S7" s="280"/>
    </row>
    <row r="8" spans="2:43" ht="26.25" customHeight="1">
      <c r="B8" s="471" t="s">
        <v>96</v>
      </c>
      <c r="C8" s="472"/>
      <c r="D8" s="472"/>
      <c r="E8" s="473"/>
      <c r="F8" s="476" t="s">
        <v>912</v>
      </c>
      <c r="G8" s="477"/>
      <c r="H8" s="477"/>
      <c r="I8" s="477"/>
      <c r="J8" s="477"/>
      <c r="K8" s="477"/>
      <c r="L8" s="477"/>
      <c r="M8" s="477"/>
      <c r="N8" s="477"/>
      <c r="O8" s="477"/>
      <c r="P8" s="477"/>
      <c r="Q8" s="477"/>
      <c r="R8" s="477"/>
      <c r="S8" s="478"/>
    </row>
    <row r="9" spans="2:43" ht="113.25" customHeight="1" thickBot="1">
      <c r="B9" s="479" t="s">
        <v>97</v>
      </c>
      <c r="C9" s="480"/>
      <c r="D9" s="480"/>
      <c r="E9" s="481"/>
      <c r="F9" s="482" t="s">
        <v>525</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105"/>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27" thickBot="1">
      <c r="B12" s="493" t="s">
        <v>9</v>
      </c>
      <c r="C12" s="496" t="s">
        <v>10</v>
      </c>
      <c r="D12" s="497"/>
      <c r="E12" s="498"/>
      <c r="F12" s="496" t="s">
        <v>11</v>
      </c>
      <c r="G12" s="499"/>
      <c r="H12" s="499"/>
      <c r="I12" s="498"/>
      <c r="J12" s="297"/>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499"/>
      <c r="AH12" s="499"/>
      <c r="AI12" s="499"/>
      <c r="AJ12" s="499"/>
      <c r="AK12" s="499"/>
      <c r="AL12" s="501"/>
      <c r="AM12" s="498"/>
      <c r="AN12" s="497" t="s">
        <v>14</v>
      </c>
      <c r="AO12" s="497"/>
      <c r="AP12" s="497"/>
      <c r="AQ12" s="502"/>
    </row>
    <row r="13" spans="2:43" s="10" customFormat="1" ht="44.25" customHeight="1">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28" t="s">
        <v>24</v>
      </c>
      <c r="AG13" s="530" t="s">
        <v>25</v>
      </c>
      <c r="AH13" s="512"/>
      <c r="AI13" s="512"/>
      <c r="AJ13" s="512"/>
      <c r="AK13" s="512"/>
      <c r="AL13" s="512"/>
      <c r="AM13" s="507"/>
      <c r="AN13" s="531" t="s">
        <v>26</v>
      </c>
      <c r="AO13" s="532"/>
      <c r="AP13" s="533"/>
      <c r="AQ13" s="515" t="s">
        <v>27</v>
      </c>
    </row>
    <row r="14" spans="2:43" s="10" customFormat="1" ht="18">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7"/>
      <c r="AG14" s="524" t="s">
        <v>28</v>
      </c>
      <c r="AH14" s="415"/>
      <c r="AI14" s="415" t="s">
        <v>29</v>
      </c>
      <c r="AJ14" s="415"/>
      <c r="AK14" s="415" t="s">
        <v>30</v>
      </c>
      <c r="AL14" s="415"/>
      <c r="AM14" s="416"/>
      <c r="AN14" s="4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226</v>
      </c>
      <c r="R15" s="519"/>
      <c r="S15" s="415" t="s">
        <v>37</v>
      </c>
      <c r="T15" s="295"/>
      <c r="U15" s="415" t="s">
        <v>38</v>
      </c>
      <c r="V15" s="295"/>
      <c r="W15" s="415" t="s">
        <v>227</v>
      </c>
      <c r="X15" s="295"/>
      <c r="Y15" s="415" t="s">
        <v>39</v>
      </c>
      <c r="Z15" s="295"/>
      <c r="AA15" s="415" t="s">
        <v>40</v>
      </c>
      <c r="AB15" s="295"/>
      <c r="AC15" s="415" t="s">
        <v>41</v>
      </c>
      <c r="AD15" s="295"/>
      <c r="AE15" s="415" t="s">
        <v>42</v>
      </c>
      <c r="AF15" s="527"/>
      <c r="AG15" s="524"/>
      <c r="AH15" s="415"/>
      <c r="AI15" s="415"/>
      <c r="AJ15" s="415"/>
      <c r="AK15" s="415" t="s">
        <v>34</v>
      </c>
      <c r="AL15" s="415" t="s">
        <v>35</v>
      </c>
      <c r="AM15" s="416" t="s">
        <v>43</v>
      </c>
      <c r="AN15" s="525"/>
      <c r="AO15" s="526"/>
      <c r="AP15" s="527"/>
      <c r="AQ15" s="516"/>
    </row>
    <row r="16" spans="2:43" s="10" customFormat="1" ht="21" thickBot="1">
      <c r="B16" s="579"/>
      <c r="C16" s="551"/>
      <c r="D16" s="552"/>
      <c r="E16" s="553"/>
      <c r="F16" s="381" t="s">
        <v>44</v>
      </c>
      <c r="G16" s="382" t="s">
        <v>45</v>
      </c>
      <c r="H16" s="382" t="s">
        <v>46</v>
      </c>
      <c r="I16" s="556"/>
      <c r="J16" s="383"/>
      <c r="K16" s="581"/>
      <c r="L16" s="582"/>
      <c r="M16" s="557"/>
      <c r="N16" s="582"/>
      <c r="O16" s="555"/>
      <c r="P16" s="556"/>
      <c r="Q16" s="581"/>
      <c r="R16" s="582"/>
      <c r="S16" s="555"/>
      <c r="T16" s="330"/>
      <c r="U16" s="555"/>
      <c r="V16" s="330"/>
      <c r="W16" s="555"/>
      <c r="X16" s="330"/>
      <c r="Y16" s="555"/>
      <c r="Z16" s="330"/>
      <c r="AA16" s="555"/>
      <c r="AB16" s="330"/>
      <c r="AC16" s="555"/>
      <c r="AD16" s="330"/>
      <c r="AE16" s="555"/>
      <c r="AF16" s="529"/>
      <c r="AG16" s="583"/>
      <c r="AH16" s="555"/>
      <c r="AI16" s="555"/>
      <c r="AJ16" s="555"/>
      <c r="AK16" s="555"/>
      <c r="AL16" s="555"/>
      <c r="AM16" s="556"/>
      <c r="AN16" s="584"/>
      <c r="AO16" s="585"/>
      <c r="AP16" s="529"/>
      <c r="AQ16" s="580"/>
    </row>
    <row r="17" spans="2:43" s="311" customFormat="1" ht="162">
      <c r="B17" s="384">
        <v>1</v>
      </c>
      <c r="C17" s="385" t="s">
        <v>100</v>
      </c>
      <c r="D17" s="386" t="s">
        <v>105</v>
      </c>
      <c r="E17" s="339" t="s">
        <v>320</v>
      </c>
      <c r="F17" s="404" t="s">
        <v>469</v>
      </c>
      <c r="G17" s="405" t="s">
        <v>470</v>
      </c>
      <c r="H17" s="405" t="s">
        <v>471</v>
      </c>
      <c r="I17" s="388" t="s">
        <v>116</v>
      </c>
      <c r="J17" s="389" t="str">
        <f>IF(I17="corrupción","impactoco","impacto")</f>
        <v>impacto</v>
      </c>
      <c r="K17" s="362" t="s">
        <v>131</v>
      </c>
      <c r="L17" s="363" t="str">
        <f t="shared" ref="L17:L35" si="0">IF(K17="RARO","1",IF(K17="IMPROBABLE","2",IF(K17="POSIBLE","3",IF(K17="PROBABLE","4",IF(K17="CASI CIERTA","5","")))))</f>
        <v>3</v>
      </c>
      <c r="M17" s="364" t="s">
        <v>53</v>
      </c>
      <c r="N17" s="363" t="str">
        <f>IF(M17="INSIGNIFICANTE","1",IF(M17="MENOR","2",IF(M17="MODERADO","3",IF(M17="MAYOR","4",IF(M17="CATASTRÓFICO","5","")))))</f>
        <v>4</v>
      </c>
      <c r="O17" s="315">
        <f>IF(L17="","",L17*N17)</f>
        <v>12</v>
      </c>
      <c r="P17" s="365" t="str">
        <f>IF(O17="","",IF(O17&gt;=15,"RIESGO EXTREMO",IF(O17&gt;=7,"RIESGO ALTO",IF(O17&gt;=4,"RIESGO MODERADO",IF(O17&gt;=1,"RIESGO BAJO","")))))</f>
        <v>RIESGO ALTO</v>
      </c>
      <c r="Q17" s="591" t="s">
        <v>472</v>
      </c>
      <c r="R17" s="592"/>
      <c r="S17" s="364" t="s">
        <v>56</v>
      </c>
      <c r="T17" s="390">
        <f>IF(S17="SI",15,0)</f>
        <v>0</v>
      </c>
      <c r="U17" s="364" t="s">
        <v>56</v>
      </c>
      <c r="V17" s="390">
        <f>IF(U17="SI",5,0)</f>
        <v>0</v>
      </c>
      <c r="W17" s="364" t="s">
        <v>56</v>
      </c>
      <c r="X17" s="391">
        <f>IF(W17="SI",25,0)</f>
        <v>0</v>
      </c>
      <c r="Y17" s="364" t="s">
        <v>56</v>
      </c>
      <c r="Z17" s="390">
        <f>IF(Y17="SI",15,0)</f>
        <v>0</v>
      </c>
      <c r="AA17" s="364" t="s">
        <v>56</v>
      </c>
      <c r="AB17" s="391">
        <f>IF(AA17="SI",10,0)</f>
        <v>0</v>
      </c>
      <c r="AC17" s="364" t="s">
        <v>56</v>
      </c>
      <c r="AD17" s="390">
        <f>IF(AC17="SI",30,0)</f>
        <v>0</v>
      </c>
      <c r="AE17" s="392">
        <f>T17+V17+X17+Z17+AB17+AD17</f>
        <v>0</v>
      </c>
      <c r="AF17" s="308" t="str">
        <f>IF(AE17="","",IF(AE17="","",IF(AE17&gt;76,"2",IF(AE17&gt;=51,"1",IF(AE17&gt;=0,"0","")))))</f>
        <v>0</v>
      </c>
      <c r="AG17" s="362" t="s">
        <v>131</v>
      </c>
      <c r="AH17" s="363" t="str">
        <f t="shared" ref="AH17:AH35" si="1">IF(AG17="RARO","1",IF(AG17="IMPROBABLE","2",IF(AG17="POSIBLE","3",IF(AG17="PROBABLE","4",IF(AG17="CASI CIERTA","5","")))))</f>
        <v>3</v>
      </c>
      <c r="AI17" s="364" t="s">
        <v>53</v>
      </c>
      <c r="AJ17" s="363" t="str">
        <f>IF(AI17="INSIGNIFICANTE","1",IF(AI17="MENOR","2",IF(AI17="MODERADO","3",IF(AI17="MAYOR","4",IF(AI17="CATASTRÓFICO","5","")))))</f>
        <v>4</v>
      </c>
      <c r="AK17" s="315">
        <f t="shared" ref="AK17:AK32" si="2">IF(AH17="","",AH17*AJ17)</f>
        <v>12</v>
      </c>
      <c r="AL17" s="315" t="str">
        <f>IF(AK17="","",IF(AK17&gt;=15,"RIESGO EXTREMO",IF(AK17&gt;=7,"RIESGO ALTO",IF(AK17&gt;=4,"RIESGO MODERADO",IF(AK17&gt;=1,"RIESGO BAJO","")))))</f>
        <v>RIESGO ALTO</v>
      </c>
      <c r="AM17" s="365" t="str">
        <f>IF(AL17="","",IF(AL17="RIESGO EXTREMO","COMPARTIR O TRANSFERIR EL RIESGO",IF(AL17="RIESGO ALTO","EVITAR EL RIESGO",IF(AL17="RIESGO MODERADO","REDUCIR EL RIESGO",IF(AL17="RIESGO BAJO","ASUMIR","")))))</f>
        <v>EVITAR EL RIESGO</v>
      </c>
      <c r="AN17" s="394" t="s">
        <v>473</v>
      </c>
      <c r="AO17" s="315" t="s">
        <v>474</v>
      </c>
      <c r="AP17" s="371">
        <v>42735</v>
      </c>
      <c r="AQ17" s="372" t="s">
        <v>475</v>
      </c>
    </row>
    <row r="18" spans="2:43" s="311" customFormat="1" ht="144">
      <c r="B18" s="312">
        <v>2</v>
      </c>
      <c r="C18" s="313" t="s">
        <v>47</v>
      </c>
      <c r="D18" s="171" t="s">
        <v>60</v>
      </c>
      <c r="E18" s="250" t="s">
        <v>61</v>
      </c>
      <c r="F18" s="369" t="s">
        <v>476</v>
      </c>
      <c r="G18" s="173" t="s">
        <v>477</v>
      </c>
      <c r="H18" s="173" t="s">
        <v>478</v>
      </c>
      <c r="I18" s="255" t="s">
        <v>64</v>
      </c>
      <c r="J18" s="244" t="str">
        <f t="shared" ref="J18:J35" si="3">IF(I18="corrupción","impactoco","impacto")</f>
        <v>impacto</v>
      </c>
      <c r="K18" s="174" t="s">
        <v>131</v>
      </c>
      <c r="L18" s="176" t="str">
        <f t="shared" si="0"/>
        <v>3</v>
      </c>
      <c r="M18" s="175" t="s">
        <v>53</v>
      </c>
      <c r="N18" s="176" t="str">
        <f t="shared" ref="N18:N35" si="4">IF(M18="INSIGNIFICANTE","1",IF(M18="MENOR","2",IF(M18="MODERADO","3",IF(M18="MAYOR","4",IF(M18="CATASTRÓFICO","5","")))))</f>
        <v>4</v>
      </c>
      <c r="O18" s="177">
        <f t="shared" ref="O18:O32" si="5">IF(L18="","",L18*N18)</f>
        <v>12</v>
      </c>
      <c r="P18" s="178" t="str">
        <f t="shared" ref="P18:P32" si="6">IF(O18="","",IF(O18&gt;=15,"RIESGO EXTREMO",IF(O18&gt;=7,"RIESGO ALTO",IF(O18&gt;=4,"RIESGO MODERADO",IF(O18&gt;=1,"RIESGO BAJO","")))))</f>
        <v>RIESGO ALTO</v>
      </c>
      <c r="Q18" s="593" t="s">
        <v>479</v>
      </c>
      <c r="R18" s="447" t="s">
        <v>480</v>
      </c>
      <c r="S18" s="175" t="s">
        <v>56</v>
      </c>
      <c r="T18" s="179">
        <f t="shared" ref="T18:T35" si="7">IF(S18="SI",15,0)</f>
        <v>0</v>
      </c>
      <c r="U18" s="175" t="s">
        <v>56</v>
      </c>
      <c r="V18" s="179">
        <f t="shared" ref="V18:V35" si="8">IF(U18="SI",5,0)</f>
        <v>0</v>
      </c>
      <c r="W18" s="175" t="s">
        <v>56</v>
      </c>
      <c r="X18" s="180">
        <f t="shared" ref="X18:X35" si="9">IF(W18="SI",25,0)</f>
        <v>0</v>
      </c>
      <c r="Y18" s="175" t="s">
        <v>56</v>
      </c>
      <c r="Z18" s="179">
        <f t="shared" ref="Z18:Z35" si="10">IF(Y18="SI",15,0)</f>
        <v>0</v>
      </c>
      <c r="AA18" s="175" t="s">
        <v>56</v>
      </c>
      <c r="AB18" s="180">
        <f t="shared" ref="AB18:AB35" si="11">IF(AA18="SI",10,0)</f>
        <v>0</v>
      </c>
      <c r="AC18" s="175" t="s">
        <v>56</v>
      </c>
      <c r="AD18" s="179">
        <f t="shared" ref="AD18:AD35" si="12">IF(AC18="SI",30,0)</f>
        <v>0</v>
      </c>
      <c r="AE18" s="181">
        <f t="shared" ref="AE18:AE35" si="13">T18+V18+X18+Z18+AB18+AD18</f>
        <v>0</v>
      </c>
      <c r="AF18" s="325" t="str">
        <f t="shared" ref="AF18:AF35" si="14">IF(AE18="","",IF(AE18="","",IF(AE18&gt;76,"2",IF(AE18&gt;=51,"1",IF(AE18&gt;=0,"0","")))))</f>
        <v>0</v>
      </c>
      <c r="AG18" s="174" t="s">
        <v>131</v>
      </c>
      <c r="AH18" s="176" t="str">
        <f t="shared" si="1"/>
        <v>3</v>
      </c>
      <c r="AI18" s="175" t="s">
        <v>53</v>
      </c>
      <c r="AJ18" s="176" t="str">
        <f t="shared" ref="AJ18:AJ35" si="15">IF(AI18="INSIGNIFICANTE","1",IF(AI18="MENOR","2",IF(AI18="MODERADO","3",IF(AI18="MAYOR","4",IF(AI18="CATASTRÓFICO","5","")))))</f>
        <v>4</v>
      </c>
      <c r="AK18" s="177">
        <f t="shared" si="2"/>
        <v>12</v>
      </c>
      <c r="AL18" s="177" t="str">
        <f t="shared" ref="AL18:AL32" si="16">IF(AK18="","",IF(AK18&gt;=15,"RIESGO EXTREMO",IF(AK18&gt;=7,"RIESGO ALTO",IF(AK18&gt;=4,"RIESGO MODERADO",IF(AK18&gt;=1,"RIESGO BAJO","")))))</f>
        <v>RIESGO ALTO</v>
      </c>
      <c r="AM18" s="178" t="str">
        <f t="shared" ref="AM18:AM35" si="17">IF(AL18="","",IF(AL18="RIESGO EXTREMO","COMPARTIR O TRANSFERIR EL RIESGO",IF(AL18="RIESGO ALTO","EVITAR EL RIESGO",IF(AL18="RIESGO MODERADO","REDUCIR EL RIESGO",IF(AL18="RIESGO BAJO","ASUMIR","")))))</f>
        <v>EVITAR EL RIESGO</v>
      </c>
      <c r="AN18" s="326" t="s">
        <v>481</v>
      </c>
      <c r="AO18" s="177" t="s">
        <v>474</v>
      </c>
      <c r="AP18" s="327">
        <f>+AP17</f>
        <v>42735</v>
      </c>
      <c r="AQ18" s="188" t="s">
        <v>482</v>
      </c>
    </row>
    <row r="19" spans="2:43" s="311" customFormat="1" ht="144">
      <c r="B19" s="312">
        <v>3</v>
      </c>
      <c r="C19" s="313" t="s">
        <v>47</v>
      </c>
      <c r="D19" s="171" t="s">
        <v>60</v>
      </c>
      <c r="E19" s="250" t="s">
        <v>61</v>
      </c>
      <c r="F19" s="369" t="s">
        <v>476</v>
      </c>
      <c r="G19" s="173" t="s">
        <v>483</v>
      </c>
      <c r="H19" s="173" t="s">
        <v>484</v>
      </c>
      <c r="I19" s="255" t="s">
        <v>87</v>
      </c>
      <c r="J19" s="244" t="str">
        <f t="shared" si="3"/>
        <v>impacto</v>
      </c>
      <c r="K19" s="174" t="s">
        <v>131</v>
      </c>
      <c r="L19" s="176" t="str">
        <f t="shared" si="0"/>
        <v>3</v>
      </c>
      <c r="M19" s="175" t="s">
        <v>82</v>
      </c>
      <c r="N19" s="176" t="str">
        <f t="shared" si="4"/>
        <v>5</v>
      </c>
      <c r="O19" s="177">
        <f t="shared" si="5"/>
        <v>15</v>
      </c>
      <c r="P19" s="178" t="str">
        <f t="shared" si="6"/>
        <v>RIESGO EXTREMO</v>
      </c>
      <c r="Q19" s="593" t="s">
        <v>485</v>
      </c>
      <c r="R19" s="447" t="s">
        <v>480</v>
      </c>
      <c r="S19" s="175" t="s">
        <v>55</v>
      </c>
      <c r="T19" s="179">
        <f t="shared" si="7"/>
        <v>15</v>
      </c>
      <c r="U19" s="175" t="s">
        <v>55</v>
      </c>
      <c r="V19" s="179">
        <f t="shared" si="8"/>
        <v>5</v>
      </c>
      <c r="W19" s="175" t="s">
        <v>55</v>
      </c>
      <c r="X19" s="180">
        <f t="shared" si="9"/>
        <v>25</v>
      </c>
      <c r="Y19" s="175" t="s">
        <v>55</v>
      </c>
      <c r="Z19" s="179">
        <f t="shared" si="10"/>
        <v>15</v>
      </c>
      <c r="AA19" s="175" t="s">
        <v>55</v>
      </c>
      <c r="AB19" s="180">
        <f t="shared" si="11"/>
        <v>10</v>
      </c>
      <c r="AC19" s="175" t="s">
        <v>55</v>
      </c>
      <c r="AD19" s="179">
        <f t="shared" si="12"/>
        <v>30</v>
      </c>
      <c r="AE19" s="181">
        <f t="shared" si="13"/>
        <v>100</v>
      </c>
      <c r="AF19" s="325" t="str">
        <f t="shared" si="14"/>
        <v>2</v>
      </c>
      <c r="AG19" s="174" t="s">
        <v>74</v>
      </c>
      <c r="AH19" s="176" t="str">
        <f t="shared" si="1"/>
        <v>1</v>
      </c>
      <c r="AI19" s="175" t="s">
        <v>82</v>
      </c>
      <c r="AJ19" s="176" t="str">
        <f t="shared" si="15"/>
        <v>5</v>
      </c>
      <c r="AK19" s="177">
        <f t="shared" si="2"/>
        <v>5</v>
      </c>
      <c r="AL19" s="177" t="str">
        <f t="shared" si="16"/>
        <v>RIESGO MODERADO</v>
      </c>
      <c r="AM19" s="178" t="str">
        <f t="shared" si="17"/>
        <v>REDUCIR EL RIESGO</v>
      </c>
      <c r="AN19" s="326" t="s">
        <v>486</v>
      </c>
      <c r="AO19" s="177" t="s">
        <v>474</v>
      </c>
      <c r="AP19" s="327">
        <f>+AP18</f>
        <v>42735</v>
      </c>
      <c r="AQ19" s="317" t="s">
        <v>487</v>
      </c>
    </row>
    <row r="20" spans="2:43" s="311" customFormat="1" ht="144">
      <c r="B20" s="312">
        <v>4</v>
      </c>
      <c r="C20" s="313" t="s">
        <v>47</v>
      </c>
      <c r="D20" s="171" t="s">
        <v>60</v>
      </c>
      <c r="E20" s="250" t="s">
        <v>61</v>
      </c>
      <c r="F20" s="369" t="s">
        <v>488</v>
      </c>
      <c r="G20" s="173" t="s">
        <v>489</v>
      </c>
      <c r="H20" s="173" t="s">
        <v>490</v>
      </c>
      <c r="I20" s="255" t="s">
        <v>64</v>
      </c>
      <c r="J20" s="244" t="str">
        <f t="shared" si="3"/>
        <v>impacto</v>
      </c>
      <c r="K20" s="174" t="s">
        <v>131</v>
      </c>
      <c r="L20" s="176" t="str">
        <f t="shared" si="0"/>
        <v>3</v>
      </c>
      <c r="M20" s="175" t="s">
        <v>82</v>
      </c>
      <c r="N20" s="176" t="str">
        <f t="shared" si="4"/>
        <v>5</v>
      </c>
      <c r="O20" s="177">
        <f t="shared" si="5"/>
        <v>15</v>
      </c>
      <c r="P20" s="178" t="str">
        <f t="shared" si="6"/>
        <v>RIESGO EXTREMO</v>
      </c>
      <c r="Q20" s="593" t="s">
        <v>491</v>
      </c>
      <c r="R20" s="447" t="s">
        <v>492</v>
      </c>
      <c r="S20" s="175" t="s">
        <v>55</v>
      </c>
      <c r="T20" s="179">
        <f t="shared" si="7"/>
        <v>15</v>
      </c>
      <c r="U20" s="175" t="s">
        <v>55</v>
      </c>
      <c r="V20" s="179">
        <f t="shared" si="8"/>
        <v>5</v>
      </c>
      <c r="W20" s="175" t="s">
        <v>55</v>
      </c>
      <c r="X20" s="180">
        <f t="shared" si="9"/>
        <v>25</v>
      </c>
      <c r="Y20" s="175" t="s">
        <v>55</v>
      </c>
      <c r="Z20" s="179">
        <f t="shared" si="10"/>
        <v>15</v>
      </c>
      <c r="AA20" s="175" t="s">
        <v>55</v>
      </c>
      <c r="AB20" s="180">
        <f t="shared" si="11"/>
        <v>10</v>
      </c>
      <c r="AC20" s="175" t="s">
        <v>55</v>
      </c>
      <c r="AD20" s="179">
        <f t="shared" si="12"/>
        <v>30</v>
      </c>
      <c r="AE20" s="181">
        <f t="shared" si="13"/>
        <v>100</v>
      </c>
      <c r="AF20" s="325" t="str">
        <f t="shared" si="14"/>
        <v>2</v>
      </c>
      <c r="AG20" s="174" t="s">
        <v>74</v>
      </c>
      <c r="AH20" s="176" t="str">
        <f t="shared" si="1"/>
        <v>1</v>
      </c>
      <c r="AI20" s="175" t="s">
        <v>82</v>
      </c>
      <c r="AJ20" s="176" t="str">
        <f t="shared" si="15"/>
        <v>5</v>
      </c>
      <c r="AK20" s="177">
        <f t="shared" si="2"/>
        <v>5</v>
      </c>
      <c r="AL20" s="177" t="str">
        <f t="shared" si="16"/>
        <v>RIESGO MODERADO</v>
      </c>
      <c r="AM20" s="178" t="str">
        <f t="shared" si="17"/>
        <v>REDUCIR EL RIESGO</v>
      </c>
      <c r="AN20" s="326" t="s">
        <v>493</v>
      </c>
      <c r="AO20" s="177" t="s">
        <v>494</v>
      </c>
      <c r="AP20" s="327">
        <f>+AP19</f>
        <v>42735</v>
      </c>
      <c r="AQ20" s="317" t="s">
        <v>487</v>
      </c>
    </row>
    <row r="21" spans="2:43" s="311" customFormat="1" ht="144">
      <c r="B21" s="312">
        <v>5</v>
      </c>
      <c r="C21" s="313" t="s">
        <v>100</v>
      </c>
      <c r="D21" s="171" t="s">
        <v>111</v>
      </c>
      <c r="E21" s="250" t="s">
        <v>495</v>
      </c>
      <c r="F21" s="369" t="s">
        <v>496</v>
      </c>
      <c r="G21" s="173" t="s">
        <v>497</v>
      </c>
      <c r="H21" s="173" t="s">
        <v>484</v>
      </c>
      <c r="I21" s="255" t="s">
        <v>87</v>
      </c>
      <c r="J21" s="244" t="str">
        <f t="shared" si="3"/>
        <v>impacto</v>
      </c>
      <c r="K21" s="174" t="s">
        <v>74</v>
      </c>
      <c r="L21" s="176" t="str">
        <f t="shared" si="0"/>
        <v>1</v>
      </c>
      <c r="M21" s="175" t="s">
        <v>53</v>
      </c>
      <c r="N21" s="176" t="str">
        <f t="shared" si="4"/>
        <v>4</v>
      </c>
      <c r="O21" s="177">
        <f t="shared" si="5"/>
        <v>4</v>
      </c>
      <c r="P21" s="178" t="str">
        <f t="shared" si="6"/>
        <v>RIESGO MODERADO</v>
      </c>
      <c r="Q21" s="593" t="s">
        <v>498</v>
      </c>
      <c r="R21" s="447" t="s">
        <v>499</v>
      </c>
      <c r="S21" s="175" t="s">
        <v>55</v>
      </c>
      <c r="T21" s="179">
        <f t="shared" si="7"/>
        <v>15</v>
      </c>
      <c r="U21" s="175" t="s">
        <v>55</v>
      </c>
      <c r="V21" s="179">
        <f t="shared" si="8"/>
        <v>5</v>
      </c>
      <c r="W21" s="175" t="s">
        <v>55</v>
      </c>
      <c r="X21" s="180">
        <f t="shared" si="9"/>
        <v>25</v>
      </c>
      <c r="Y21" s="175" t="s">
        <v>55</v>
      </c>
      <c r="Z21" s="179">
        <f t="shared" si="10"/>
        <v>15</v>
      </c>
      <c r="AA21" s="175" t="s">
        <v>55</v>
      </c>
      <c r="AB21" s="180">
        <f t="shared" si="11"/>
        <v>10</v>
      </c>
      <c r="AC21" s="175" t="s">
        <v>55</v>
      </c>
      <c r="AD21" s="179">
        <f t="shared" si="12"/>
        <v>30</v>
      </c>
      <c r="AE21" s="181">
        <f t="shared" si="13"/>
        <v>100</v>
      </c>
      <c r="AF21" s="325" t="str">
        <f t="shared" si="14"/>
        <v>2</v>
      </c>
      <c r="AG21" s="174" t="s">
        <v>74</v>
      </c>
      <c r="AH21" s="176" t="str">
        <f t="shared" si="1"/>
        <v>1</v>
      </c>
      <c r="AI21" s="175" t="s">
        <v>53</v>
      </c>
      <c r="AJ21" s="176" t="str">
        <f t="shared" si="15"/>
        <v>4</v>
      </c>
      <c r="AK21" s="177">
        <f t="shared" si="2"/>
        <v>4</v>
      </c>
      <c r="AL21" s="177" t="str">
        <f t="shared" si="16"/>
        <v>RIESGO MODERADO</v>
      </c>
      <c r="AM21" s="178" t="str">
        <f t="shared" si="17"/>
        <v>REDUCIR EL RIESGO</v>
      </c>
      <c r="AN21" s="326" t="s">
        <v>493</v>
      </c>
      <c r="AO21" s="177" t="s">
        <v>494</v>
      </c>
      <c r="AP21" s="327">
        <f>+AP20</f>
        <v>42735</v>
      </c>
      <c r="AQ21" s="317" t="s">
        <v>500</v>
      </c>
    </row>
    <row r="22" spans="2:43" s="311" customFormat="1" ht="90">
      <c r="B22" s="312">
        <v>6</v>
      </c>
      <c r="C22" s="313" t="s">
        <v>47</v>
      </c>
      <c r="D22" s="171" t="s">
        <v>118</v>
      </c>
      <c r="E22" s="250" t="s">
        <v>198</v>
      </c>
      <c r="F22" s="369" t="s">
        <v>501</v>
      </c>
      <c r="G22" s="173" t="s">
        <v>502</v>
      </c>
      <c r="H22" s="173" t="s">
        <v>484</v>
      </c>
      <c r="I22" s="255" t="s">
        <v>81</v>
      </c>
      <c r="J22" s="244" t="str">
        <f t="shared" si="3"/>
        <v>impactoco</v>
      </c>
      <c r="K22" s="174" t="s">
        <v>74</v>
      </c>
      <c r="L22" s="176" t="str">
        <f t="shared" si="0"/>
        <v>1</v>
      </c>
      <c r="M22" s="175" t="s">
        <v>53</v>
      </c>
      <c r="N22" s="176" t="str">
        <f t="shared" si="4"/>
        <v>4</v>
      </c>
      <c r="O22" s="177">
        <f t="shared" si="5"/>
        <v>4</v>
      </c>
      <c r="P22" s="178" t="str">
        <f t="shared" si="6"/>
        <v>RIESGO MODERADO</v>
      </c>
      <c r="Q22" s="593" t="s">
        <v>503</v>
      </c>
      <c r="R22" s="447" t="s">
        <v>504</v>
      </c>
      <c r="S22" s="175" t="s">
        <v>55</v>
      </c>
      <c r="T22" s="179">
        <f t="shared" si="7"/>
        <v>15</v>
      </c>
      <c r="U22" s="175" t="s">
        <v>55</v>
      </c>
      <c r="V22" s="179">
        <f t="shared" si="8"/>
        <v>5</v>
      </c>
      <c r="W22" s="175" t="s">
        <v>55</v>
      </c>
      <c r="X22" s="180">
        <f t="shared" si="9"/>
        <v>25</v>
      </c>
      <c r="Y22" s="175" t="s">
        <v>55</v>
      </c>
      <c r="Z22" s="179">
        <f t="shared" si="10"/>
        <v>15</v>
      </c>
      <c r="AA22" s="175" t="s">
        <v>55</v>
      </c>
      <c r="AB22" s="180">
        <f t="shared" si="11"/>
        <v>10</v>
      </c>
      <c r="AC22" s="175" t="s">
        <v>55</v>
      </c>
      <c r="AD22" s="179">
        <f t="shared" si="12"/>
        <v>30</v>
      </c>
      <c r="AE22" s="181">
        <f t="shared" si="13"/>
        <v>100</v>
      </c>
      <c r="AF22" s="325" t="str">
        <f t="shared" si="14"/>
        <v>2</v>
      </c>
      <c r="AG22" s="174" t="s">
        <v>74</v>
      </c>
      <c r="AH22" s="176" t="str">
        <f t="shared" si="1"/>
        <v>1</v>
      </c>
      <c r="AI22" s="175" t="s">
        <v>53</v>
      </c>
      <c r="AJ22" s="176" t="str">
        <f t="shared" si="15"/>
        <v>4</v>
      </c>
      <c r="AK22" s="177">
        <f t="shared" si="2"/>
        <v>4</v>
      </c>
      <c r="AL22" s="177" t="str">
        <f t="shared" si="16"/>
        <v>RIESGO MODERADO</v>
      </c>
      <c r="AM22" s="178" t="str">
        <f t="shared" si="17"/>
        <v>REDUCIR EL RIESGO</v>
      </c>
      <c r="AN22" s="326" t="s">
        <v>505</v>
      </c>
      <c r="AO22" s="177" t="s">
        <v>494</v>
      </c>
      <c r="AP22" s="327">
        <v>42735</v>
      </c>
      <c r="AQ22" s="317" t="s">
        <v>506</v>
      </c>
    </row>
    <row r="23" spans="2:43" s="311" customFormat="1" ht="54">
      <c r="B23" s="312">
        <v>7</v>
      </c>
      <c r="C23" s="313" t="s">
        <v>47</v>
      </c>
      <c r="D23" s="171" t="s">
        <v>48</v>
      </c>
      <c r="E23" s="250" t="s">
        <v>507</v>
      </c>
      <c r="F23" s="369" t="s">
        <v>508</v>
      </c>
      <c r="G23" s="173" t="s">
        <v>509</v>
      </c>
      <c r="H23" s="173" t="s">
        <v>510</v>
      </c>
      <c r="I23" s="255" t="s">
        <v>51</v>
      </c>
      <c r="J23" s="244" t="str">
        <f t="shared" si="3"/>
        <v>impacto</v>
      </c>
      <c r="K23" s="174" t="s">
        <v>74</v>
      </c>
      <c r="L23" s="176" t="str">
        <f t="shared" si="0"/>
        <v>1</v>
      </c>
      <c r="M23" s="175" t="s">
        <v>135</v>
      </c>
      <c r="N23" s="176" t="str">
        <f t="shared" si="4"/>
        <v>1</v>
      </c>
      <c r="O23" s="177">
        <f t="shared" si="5"/>
        <v>1</v>
      </c>
      <c r="P23" s="178" t="str">
        <f t="shared" si="6"/>
        <v>RIESGO BAJO</v>
      </c>
      <c r="Q23" s="593" t="s">
        <v>511</v>
      </c>
      <c r="R23" s="447" t="s">
        <v>512</v>
      </c>
      <c r="S23" s="175" t="s">
        <v>55</v>
      </c>
      <c r="T23" s="179">
        <f t="shared" si="7"/>
        <v>15</v>
      </c>
      <c r="U23" s="175" t="s">
        <v>55</v>
      </c>
      <c r="V23" s="179">
        <f t="shared" si="8"/>
        <v>5</v>
      </c>
      <c r="W23" s="175" t="s">
        <v>55</v>
      </c>
      <c r="X23" s="180">
        <f t="shared" si="9"/>
        <v>25</v>
      </c>
      <c r="Y23" s="175" t="s">
        <v>55</v>
      </c>
      <c r="Z23" s="179">
        <f t="shared" si="10"/>
        <v>15</v>
      </c>
      <c r="AA23" s="175" t="s">
        <v>55</v>
      </c>
      <c r="AB23" s="180">
        <f t="shared" si="11"/>
        <v>10</v>
      </c>
      <c r="AC23" s="175" t="s">
        <v>55</v>
      </c>
      <c r="AD23" s="179">
        <f t="shared" si="12"/>
        <v>30</v>
      </c>
      <c r="AE23" s="181">
        <f t="shared" si="13"/>
        <v>100</v>
      </c>
      <c r="AF23" s="325" t="str">
        <f t="shared" si="14"/>
        <v>2</v>
      </c>
      <c r="AG23" s="174" t="s">
        <v>74</v>
      </c>
      <c r="AH23" s="176" t="str">
        <f t="shared" si="1"/>
        <v>1</v>
      </c>
      <c r="AI23" s="175" t="s">
        <v>135</v>
      </c>
      <c r="AJ23" s="176" t="str">
        <f t="shared" si="15"/>
        <v>1</v>
      </c>
      <c r="AK23" s="177">
        <f t="shared" si="2"/>
        <v>1</v>
      </c>
      <c r="AL23" s="177" t="str">
        <f t="shared" si="16"/>
        <v>RIESGO BAJO</v>
      </c>
      <c r="AM23" s="178" t="str">
        <f t="shared" si="17"/>
        <v>ASUMIR</v>
      </c>
      <c r="AN23" s="326" t="s">
        <v>505</v>
      </c>
      <c r="AO23" s="177" t="s">
        <v>494</v>
      </c>
      <c r="AP23" s="327">
        <v>42735</v>
      </c>
      <c r="AQ23" s="354" t="s">
        <v>513</v>
      </c>
    </row>
    <row r="24" spans="2:43" s="311" customFormat="1" ht="54">
      <c r="B24" s="312">
        <v>8</v>
      </c>
      <c r="C24" s="313" t="s">
        <v>47</v>
      </c>
      <c r="D24" s="171" t="s">
        <v>48</v>
      </c>
      <c r="E24" s="250" t="s">
        <v>443</v>
      </c>
      <c r="F24" s="172" t="s">
        <v>514</v>
      </c>
      <c r="G24" s="173" t="s">
        <v>515</v>
      </c>
      <c r="H24" s="173" t="s">
        <v>516</v>
      </c>
      <c r="I24" s="255" t="s">
        <v>51</v>
      </c>
      <c r="J24" s="244" t="str">
        <f t="shared" si="3"/>
        <v>impacto</v>
      </c>
      <c r="K24" s="174" t="s">
        <v>73</v>
      </c>
      <c r="L24" s="176" t="str">
        <f t="shared" si="0"/>
        <v>2</v>
      </c>
      <c r="M24" s="175" t="s">
        <v>83</v>
      </c>
      <c r="N24" s="176" t="str">
        <f t="shared" si="4"/>
        <v>3</v>
      </c>
      <c r="O24" s="177">
        <f t="shared" si="5"/>
        <v>6</v>
      </c>
      <c r="P24" s="178" t="str">
        <f t="shared" si="6"/>
        <v>RIESGO MODERADO</v>
      </c>
      <c r="Q24" s="594" t="s">
        <v>517</v>
      </c>
      <c r="R24" s="593"/>
      <c r="S24" s="175" t="s">
        <v>55</v>
      </c>
      <c r="T24" s="175">
        <f t="shared" si="7"/>
        <v>15</v>
      </c>
      <c r="U24" s="175" t="s">
        <v>55</v>
      </c>
      <c r="V24" s="175">
        <f t="shared" si="8"/>
        <v>5</v>
      </c>
      <c r="W24" s="175" t="s">
        <v>55</v>
      </c>
      <c r="X24" s="175">
        <f t="shared" si="9"/>
        <v>25</v>
      </c>
      <c r="Y24" s="175" t="s">
        <v>55</v>
      </c>
      <c r="Z24" s="175">
        <f t="shared" si="10"/>
        <v>15</v>
      </c>
      <c r="AA24" s="175" t="s">
        <v>55</v>
      </c>
      <c r="AB24" s="175">
        <f t="shared" si="11"/>
        <v>10</v>
      </c>
      <c r="AC24" s="175" t="s">
        <v>55</v>
      </c>
      <c r="AD24" s="179">
        <f t="shared" si="12"/>
        <v>30</v>
      </c>
      <c r="AE24" s="181">
        <f t="shared" si="13"/>
        <v>100</v>
      </c>
      <c r="AF24" s="325" t="str">
        <f t="shared" si="14"/>
        <v>2</v>
      </c>
      <c r="AG24" s="174" t="s">
        <v>74</v>
      </c>
      <c r="AH24" s="176" t="str">
        <f t="shared" si="1"/>
        <v>1</v>
      </c>
      <c r="AI24" s="175" t="s">
        <v>83</v>
      </c>
      <c r="AJ24" s="176" t="str">
        <f t="shared" si="15"/>
        <v>3</v>
      </c>
      <c r="AK24" s="177">
        <f t="shared" si="2"/>
        <v>3</v>
      </c>
      <c r="AL24" s="177" t="str">
        <f t="shared" si="16"/>
        <v>RIESGO BAJO</v>
      </c>
      <c r="AM24" s="178" t="str">
        <f t="shared" si="17"/>
        <v>ASUMIR</v>
      </c>
      <c r="AN24" s="326" t="s">
        <v>518</v>
      </c>
      <c r="AO24" s="177" t="s">
        <v>494</v>
      </c>
      <c r="AP24" s="327">
        <v>42735</v>
      </c>
      <c r="AQ24" s="354" t="s">
        <v>519</v>
      </c>
    </row>
    <row r="25" spans="2:43" s="311" customFormat="1" ht="54">
      <c r="B25" s="312">
        <v>9</v>
      </c>
      <c r="C25" s="313" t="s">
        <v>47</v>
      </c>
      <c r="D25" s="171" t="s">
        <v>48</v>
      </c>
      <c r="E25" s="250" t="s">
        <v>507</v>
      </c>
      <c r="F25" s="172" t="s">
        <v>520</v>
      </c>
      <c r="G25" s="173" t="s">
        <v>521</v>
      </c>
      <c r="H25" s="173" t="s">
        <v>522</v>
      </c>
      <c r="I25" s="255" t="s">
        <v>51</v>
      </c>
      <c r="J25" s="244" t="str">
        <f t="shared" si="3"/>
        <v>impacto</v>
      </c>
      <c r="K25" s="174" t="s">
        <v>131</v>
      </c>
      <c r="L25" s="176" t="str">
        <f t="shared" si="0"/>
        <v>3</v>
      </c>
      <c r="M25" s="175" t="s">
        <v>53</v>
      </c>
      <c r="N25" s="176" t="str">
        <f t="shared" si="4"/>
        <v>4</v>
      </c>
      <c r="O25" s="177">
        <f t="shared" si="5"/>
        <v>12</v>
      </c>
      <c r="P25" s="178" t="str">
        <f t="shared" si="6"/>
        <v>RIESGO ALTO</v>
      </c>
      <c r="Q25" s="442" t="s">
        <v>251</v>
      </c>
      <c r="R25" s="443"/>
      <c r="S25" s="175" t="s">
        <v>56</v>
      </c>
      <c r="T25" s="179">
        <f t="shared" si="7"/>
        <v>0</v>
      </c>
      <c r="U25" s="175" t="s">
        <v>56</v>
      </c>
      <c r="V25" s="179">
        <f t="shared" si="8"/>
        <v>0</v>
      </c>
      <c r="W25" s="175" t="s">
        <v>56</v>
      </c>
      <c r="X25" s="180">
        <f t="shared" si="9"/>
        <v>0</v>
      </c>
      <c r="Y25" s="175" t="s">
        <v>56</v>
      </c>
      <c r="Z25" s="179">
        <f t="shared" si="10"/>
        <v>0</v>
      </c>
      <c r="AA25" s="175" t="s">
        <v>56</v>
      </c>
      <c r="AB25" s="180">
        <f t="shared" si="11"/>
        <v>0</v>
      </c>
      <c r="AC25" s="175" t="s">
        <v>56</v>
      </c>
      <c r="AD25" s="179">
        <f t="shared" si="12"/>
        <v>0</v>
      </c>
      <c r="AE25" s="181">
        <f t="shared" si="13"/>
        <v>0</v>
      </c>
      <c r="AF25" s="325" t="str">
        <f t="shared" si="14"/>
        <v>0</v>
      </c>
      <c r="AG25" s="174" t="s">
        <v>131</v>
      </c>
      <c r="AH25" s="176" t="str">
        <f t="shared" si="1"/>
        <v>3</v>
      </c>
      <c r="AI25" s="175" t="s">
        <v>53</v>
      </c>
      <c r="AJ25" s="176" t="str">
        <f t="shared" si="15"/>
        <v>4</v>
      </c>
      <c r="AK25" s="177">
        <f t="shared" si="2"/>
        <v>12</v>
      </c>
      <c r="AL25" s="177" t="str">
        <f t="shared" si="16"/>
        <v>RIESGO ALTO</v>
      </c>
      <c r="AM25" s="178" t="str">
        <f t="shared" si="17"/>
        <v>EVITAR EL RIESGO</v>
      </c>
      <c r="AN25" s="326" t="s">
        <v>523</v>
      </c>
      <c r="AO25" s="177" t="s">
        <v>524</v>
      </c>
      <c r="AP25" s="327">
        <v>42735</v>
      </c>
      <c r="AQ25" s="372" t="s">
        <v>475</v>
      </c>
    </row>
    <row r="26" spans="2:43" s="19" customFormat="1" ht="36.75" customHeight="1">
      <c r="B26" s="41">
        <v>10</v>
      </c>
      <c r="C26" s="42"/>
      <c r="D26" s="43"/>
      <c r="E26" s="44"/>
      <c r="F26" s="45"/>
      <c r="G26" s="62"/>
      <c r="H26" s="62"/>
      <c r="I26" s="46"/>
      <c r="J26" s="47" t="str">
        <f t="shared" si="3"/>
        <v>impacto</v>
      </c>
      <c r="K26" s="48"/>
      <c r="L26" s="49" t="str">
        <f t="shared" si="0"/>
        <v/>
      </c>
      <c r="M26" s="50"/>
      <c r="N26" s="49" t="str">
        <f t="shared" si="4"/>
        <v/>
      </c>
      <c r="O26" s="51"/>
      <c r="P26" s="52"/>
      <c r="Q26" s="537"/>
      <c r="R26" s="538"/>
      <c r="S26" s="50"/>
      <c r="T26" s="53">
        <f t="shared" si="7"/>
        <v>0</v>
      </c>
      <c r="U26" s="50"/>
      <c r="V26" s="53">
        <f t="shared" si="8"/>
        <v>0</v>
      </c>
      <c r="W26" s="50"/>
      <c r="X26" s="54">
        <f t="shared" si="9"/>
        <v>0</v>
      </c>
      <c r="Y26" s="50"/>
      <c r="Z26" s="53">
        <f t="shared" si="10"/>
        <v>0</v>
      </c>
      <c r="AA26" s="50"/>
      <c r="AB26" s="54">
        <f t="shared" si="11"/>
        <v>0</v>
      </c>
      <c r="AC26" s="50"/>
      <c r="AD26" s="53">
        <f t="shared" si="12"/>
        <v>0</v>
      </c>
      <c r="AE26" s="55">
        <f t="shared" si="13"/>
        <v>0</v>
      </c>
      <c r="AF26" s="300" t="str">
        <f t="shared" si="14"/>
        <v>0</v>
      </c>
      <c r="AG26" s="48"/>
      <c r="AH26" s="49" t="str">
        <f t="shared" si="1"/>
        <v/>
      </c>
      <c r="AI26" s="50"/>
      <c r="AJ26" s="49" t="str">
        <f t="shared" si="15"/>
        <v/>
      </c>
      <c r="AK26" s="51"/>
      <c r="AL26" s="51"/>
      <c r="AM26" s="52" t="str">
        <f t="shared" si="17"/>
        <v/>
      </c>
      <c r="AN26" s="304"/>
      <c r="AO26" s="51"/>
      <c r="AP26" s="64"/>
      <c r="AQ26" s="69"/>
    </row>
    <row r="27" spans="2:43" s="19" customFormat="1" ht="36.75" customHeight="1">
      <c r="B27" s="41">
        <v>11</v>
      </c>
      <c r="C27" s="42"/>
      <c r="D27" s="43"/>
      <c r="E27" s="44"/>
      <c r="F27" s="45"/>
      <c r="G27" s="62"/>
      <c r="H27" s="62"/>
      <c r="I27" s="46"/>
      <c r="J27" s="47" t="str">
        <f t="shared" si="3"/>
        <v>impacto</v>
      </c>
      <c r="K27" s="48"/>
      <c r="L27" s="49" t="str">
        <f t="shared" si="0"/>
        <v/>
      </c>
      <c r="M27" s="50"/>
      <c r="N27" s="49" t="str">
        <f t="shared" si="4"/>
        <v/>
      </c>
      <c r="O27" s="51" t="str">
        <f>IF(L27="","",L27*N27)</f>
        <v/>
      </c>
      <c r="P27" s="52" t="str">
        <f>IF(O27="","",IF(O27&gt;=15,"RIESGO EXTREMO",IF(O27&gt;=7,"RIESGO ALTO",IF(O27&gt;=4,"RIESGO MODERADO",IF(O27&gt;=1,"RIESGO BAJO","")))))</f>
        <v/>
      </c>
      <c r="Q27" s="537"/>
      <c r="R27" s="538"/>
      <c r="S27" s="50"/>
      <c r="T27" s="53">
        <f t="shared" si="7"/>
        <v>0</v>
      </c>
      <c r="U27" s="50"/>
      <c r="V27" s="53">
        <f t="shared" si="8"/>
        <v>0</v>
      </c>
      <c r="W27" s="50"/>
      <c r="X27" s="54">
        <f t="shared" si="9"/>
        <v>0</v>
      </c>
      <c r="Y27" s="50"/>
      <c r="Z27" s="53">
        <f t="shared" si="10"/>
        <v>0</v>
      </c>
      <c r="AA27" s="50"/>
      <c r="AB27" s="54">
        <f t="shared" si="11"/>
        <v>0</v>
      </c>
      <c r="AC27" s="50"/>
      <c r="AD27" s="53">
        <f t="shared" si="12"/>
        <v>0</v>
      </c>
      <c r="AE27" s="55">
        <f t="shared" si="13"/>
        <v>0</v>
      </c>
      <c r="AF27" s="300" t="str">
        <f t="shared" si="14"/>
        <v>0</v>
      </c>
      <c r="AG27" s="48"/>
      <c r="AH27" s="49" t="str">
        <f t="shared" si="1"/>
        <v/>
      </c>
      <c r="AI27" s="50"/>
      <c r="AJ27" s="49" t="str">
        <f t="shared" si="15"/>
        <v/>
      </c>
      <c r="AK27" s="51" t="str">
        <f>IF(AH27="","",AH27*AJ27)</f>
        <v/>
      </c>
      <c r="AL27" s="51" t="str">
        <f>IF(AK27="","",IF(AK27&gt;=15,"RIESGO EXTREMO",IF(AK27&gt;=7,"RIESGO ALTO",IF(AK27&gt;=4,"RIESGO MODERADO",IF(AK27&gt;=1,"RIESGO BAJO","")))))</f>
        <v/>
      </c>
      <c r="AM27" s="52" t="str">
        <f t="shared" si="17"/>
        <v/>
      </c>
      <c r="AN27" s="304"/>
      <c r="AO27" s="51"/>
      <c r="AP27" s="64"/>
      <c r="AQ27" s="69"/>
    </row>
    <row r="28" spans="2:43" s="19" customFormat="1" ht="36.75" customHeight="1">
      <c r="B28" s="41">
        <v>12</v>
      </c>
      <c r="C28" s="42"/>
      <c r="D28" s="43"/>
      <c r="E28" s="44"/>
      <c r="F28" s="45"/>
      <c r="G28" s="62"/>
      <c r="H28" s="62"/>
      <c r="I28" s="46"/>
      <c r="J28" s="47" t="str">
        <f t="shared" si="3"/>
        <v>impacto</v>
      </c>
      <c r="K28" s="48"/>
      <c r="L28" s="49" t="str">
        <f t="shared" si="0"/>
        <v/>
      </c>
      <c r="M28" s="50"/>
      <c r="N28" s="49" t="str">
        <f t="shared" si="4"/>
        <v/>
      </c>
      <c r="O28" s="51" t="str">
        <f>IF(L28="","",L28*N28)</f>
        <v/>
      </c>
      <c r="P28" s="52" t="str">
        <f>IF(O28="","",IF(O28&gt;=15,"RIESGO EXTREMO",IF(O28&gt;=7,"RIESGO ALTO",IF(O28&gt;=4,"RIESGO MODERADO",IF(O28&gt;=1,"RIESGO BAJO","")))))</f>
        <v/>
      </c>
      <c r="Q28" s="537"/>
      <c r="R28" s="538"/>
      <c r="S28" s="50"/>
      <c r="T28" s="53">
        <f t="shared" si="7"/>
        <v>0</v>
      </c>
      <c r="U28" s="50"/>
      <c r="V28" s="53">
        <f t="shared" si="8"/>
        <v>0</v>
      </c>
      <c r="W28" s="50"/>
      <c r="X28" s="54">
        <f t="shared" si="9"/>
        <v>0</v>
      </c>
      <c r="Y28" s="50"/>
      <c r="Z28" s="53">
        <f t="shared" si="10"/>
        <v>0</v>
      </c>
      <c r="AA28" s="50"/>
      <c r="AB28" s="54">
        <f t="shared" si="11"/>
        <v>0</v>
      </c>
      <c r="AC28" s="50"/>
      <c r="AD28" s="53">
        <f t="shared" si="12"/>
        <v>0</v>
      </c>
      <c r="AE28" s="55">
        <f t="shared" si="13"/>
        <v>0</v>
      </c>
      <c r="AF28" s="300" t="str">
        <f t="shared" si="14"/>
        <v>0</v>
      </c>
      <c r="AG28" s="48"/>
      <c r="AH28" s="49" t="str">
        <f t="shared" si="1"/>
        <v/>
      </c>
      <c r="AI28" s="50"/>
      <c r="AJ28" s="49" t="str">
        <f t="shared" si="15"/>
        <v/>
      </c>
      <c r="AK28" s="51" t="str">
        <f>IF(AH28="","",AH28*AJ28)</f>
        <v/>
      </c>
      <c r="AL28" s="51" t="str">
        <f>IF(AK28="","",IF(AK28&gt;=15,"RIESGO EXTREMO",IF(AK28&gt;=7,"RIESGO ALTO",IF(AK28&gt;=4,"RIESGO MODERADO",IF(AK28&gt;=1,"RIESGO BAJO","")))))</f>
        <v/>
      </c>
      <c r="AM28" s="52" t="str">
        <f t="shared" si="17"/>
        <v/>
      </c>
      <c r="AN28" s="304"/>
      <c r="AO28" s="51"/>
      <c r="AP28" s="64"/>
      <c r="AQ28" s="69"/>
    </row>
    <row r="29" spans="2:43" s="19" customFormat="1" ht="36.75" customHeight="1">
      <c r="B29" s="41">
        <v>13</v>
      </c>
      <c r="C29" s="42"/>
      <c r="D29" s="43"/>
      <c r="E29" s="44"/>
      <c r="F29" s="45"/>
      <c r="G29" s="62"/>
      <c r="H29" s="62"/>
      <c r="I29" s="46"/>
      <c r="J29" s="47" t="str">
        <f t="shared" si="3"/>
        <v>impacto</v>
      </c>
      <c r="K29" s="48"/>
      <c r="L29" s="49" t="str">
        <f t="shared" si="0"/>
        <v/>
      </c>
      <c r="M29" s="50"/>
      <c r="N29" s="49" t="str">
        <f t="shared" si="4"/>
        <v/>
      </c>
      <c r="O29" s="51"/>
      <c r="P29" s="52"/>
      <c r="Q29" s="537"/>
      <c r="R29" s="538"/>
      <c r="S29" s="50"/>
      <c r="T29" s="53">
        <f t="shared" si="7"/>
        <v>0</v>
      </c>
      <c r="U29" s="50"/>
      <c r="V29" s="53">
        <f t="shared" si="8"/>
        <v>0</v>
      </c>
      <c r="W29" s="50"/>
      <c r="X29" s="54">
        <f t="shared" si="9"/>
        <v>0</v>
      </c>
      <c r="Y29" s="50"/>
      <c r="Z29" s="53">
        <f t="shared" si="10"/>
        <v>0</v>
      </c>
      <c r="AA29" s="50"/>
      <c r="AB29" s="54">
        <f t="shared" si="11"/>
        <v>0</v>
      </c>
      <c r="AC29" s="50"/>
      <c r="AD29" s="53">
        <f t="shared" si="12"/>
        <v>0</v>
      </c>
      <c r="AE29" s="55">
        <f t="shared" si="13"/>
        <v>0</v>
      </c>
      <c r="AF29" s="300" t="str">
        <f t="shared" si="14"/>
        <v>0</v>
      </c>
      <c r="AG29" s="48"/>
      <c r="AH29" s="49" t="str">
        <f t="shared" si="1"/>
        <v/>
      </c>
      <c r="AI29" s="50"/>
      <c r="AJ29" s="49" t="str">
        <f t="shared" si="15"/>
        <v/>
      </c>
      <c r="AK29" s="51"/>
      <c r="AL29" s="51"/>
      <c r="AM29" s="52" t="str">
        <f t="shared" si="17"/>
        <v/>
      </c>
      <c r="AN29" s="304"/>
      <c r="AO29" s="51"/>
      <c r="AP29" s="64"/>
      <c r="AQ29" s="69"/>
    </row>
    <row r="30" spans="2:43" s="19" customFormat="1" ht="36.75" customHeight="1">
      <c r="B30" s="41">
        <v>14</v>
      </c>
      <c r="C30" s="42"/>
      <c r="D30" s="43"/>
      <c r="E30" s="44"/>
      <c r="F30" s="45"/>
      <c r="G30" s="62"/>
      <c r="H30" s="62"/>
      <c r="I30" s="46"/>
      <c r="J30" s="47" t="str">
        <f t="shared" si="3"/>
        <v>impacto</v>
      </c>
      <c r="K30" s="48"/>
      <c r="L30" s="49" t="str">
        <f t="shared" si="0"/>
        <v/>
      </c>
      <c r="M30" s="50"/>
      <c r="N30" s="49" t="str">
        <f t="shared" si="4"/>
        <v/>
      </c>
      <c r="O30" s="51"/>
      <c r="P30" s="52"/>
      <c r="Q30" s="537"/>
      <c r="R30" s="538"/>
      <c r="S30" s="50"/>
      <c r="T30" s="53">
        <f t="shared" si="7"/>
        <v>0</v>
      </c>
      <c r="U30" s="50"/>
      <c r="V30" s="53">
        <f t="shared" si="8"/>
        <v>0</v>
      </c>
      <c r="W30" s="50"/>
      <c r="X30" s="54">
        <f t="shared" si="9"/>
        <v>0</v>
      </c>
      <c r="Y30" s="50"/>
      <c r="Z30" s="53">
        <f t="shared" si="10"/>
        <v>0</v>
      </c>
      <c r="AA30" s="50"/>
      <c r="AB30" s="54">
        <f t="shared" si="11"/>
        <v>0</v>
      </c>
      <c r="AC30" s="50"/>
      <c r="AD30" s="53">
        <f t="shared" si="12"/>
        <v>0</v>
      </c>
      <c r="AE30" s="55">
        <f t="shared" si="13"/>
        <v>0</v>
      </c>
      <c r="AF30" s="300" t="str">
        <f t="shared" si="14"/>
        <v>0</v>
      </c>
      <c r="AG30" s="48"/>
      <c r="AH30" s="49" t="str">
        <f t="shared" si="1"/>
        <v/>
      </c>
      <c r="AI30" s="50"/>
      <c r="AJ30" s="49" t="str">
        <f t="shared" si="15"/>
        <v/>
      </c>
      <c r="AK30" s="51"/>
      <c r="AL30" s="51"/>
      <c r="AM30" s="52" t="str">
        <f t="shared" si="17"/>
        <v/>
      </c>
      <c r="AN30" s="304"/>
      <c r="AO30" s="51"/>
      <c r="AP30" s="64"/>
      <c r="AQ30" s="69"/>
    </row>
    <row r="31" spans="2:43" s="19" customFormat="1" ht="36.75" customHeight="1">
      <c r="B31" s="41">
        <v>15</v>
      </c>
      <c r="C31" s="42"/>
      <c r="D31" s="43"/>
      <c r="E31" s="44"/>
      <c r="F31" s="45"/>
      <c r="G31" s="62"/>
      <c r="H31" s="62"/>
      <c r="I31" s="46"/>
      <c r="J31" s="47" t="str">
        <f t="shared" si="3"/>
        <v>impacto</v>
      </c>
      <c r="K31" s="48"/>
      <c r="L31" s="49" t="str">
        <f t="shared" si="0"/>
        <v/>
      </c>
      <c r="M31" s="50"/>
      <c r="N31" s="49" t="str">
        <f t="shared" si="4"/>
        <v/>
      </c>
      <c r="O31" s="51" t="str">
        <f t="shared" si="5"/>
        <v/>
      </c>
      <c r="P31" s="52" t="str">
        <f t="shared" si="6"/>
        <v/>
      </c>
      <c r="Q31" s="537"/>
      <c r="R31" s="538"/>
      <c r="S31" s="50"/>
      <c r="T31" s="53">
        <f t="shared" si="7"/>
        <v>0</v>
      </c>
      <c r="U31" s="50"/>
      <c r="V31" s="53">
        <f t="shared" si="8"/>
        <v>0</v>
      </c>
      <c r="W31" s="50"/>
      <c r="X31" s="54">
        <f t="shared" si="9"/>
        <v>0</v>
      </c>
      <c r="Y31" s="50"/>
      <c r="Z31" s="53">
        <f t="shared" si="10"/>
        <v>0</v>
      </c>
      <c r="AA31" s="50"/>
      <c r="AB31" s="54">
        <f t="shared" si="11"/>
        <v>0</v>
      </c>
      <c r="AC31" s="50"/>
      <c r="AD31" s="53">
        <f t="shared" si="12"/>
        <v>0</v>
      </c>
      <c r="AE31" s="55">
        <f t="shared" si="13"/>
        <v>0</v>
      </c>
      <c r="AF31" s="300" t="str">
        <f t="shared" si="14"/>
        <v>0</v>
      </c>
      <c r="AG31" s="48"/>
      <c r="AH31" s="49" t="str">
        <f t="shared" si="1"/>
        <v/>
      </c>
      <c r="AI31" s="50"/>
      <c r="AJ31" s="49" t="str">
        <f t="shared" si="15"/>
        <v/>
      </c>
      <c r="AK31" s="51" t="str">
        <f t="shared" si="2"/>
        <v/>
      </c>
      <c r="AL31" s="51" t="str">
        <f t="shared" si="16"/>
        <v/>
      </c>
      <c r="AM31" s="52" t="str">
        <f t="shared" si="17"/>
        <v/>
      </c>
      <c r="AN31" s="304"/>
      <c r="AO31" s="51"/>
      <c r="AP31" s="64"/>
      <c r="AQ31" s="69"/>
    </row>
    <row r="32" spans="2:43" s="19" customFormat="1" ht="36.75" customHeight="1">
      <c r="B32" s="41">
        <v>16</v>
      </c>
      <c r="C32" s="42"/>
      <c r="D32" s="43"/>
      <c r="E32" s="44"/>
      <c r="F32" s="45"/>
      <c r="G32" s="62"/>
      <c r="H32" s="62"/>
      <c r="I32" s="46"/>
      <c r="J32" s="47" t="str">
        <f t="shared" si="3"/>
        <v>impacto</v>
      </c>
      <c r="K32" s="48"/>
      <c r="L32" s="49" t="str">
        <f t="shared" si="0"/>
        <v/>
      </c>
      <c r="M32" s="50"/>
      <c r="N32" s="49" t="str">
        <f t="shared" si="4"/>
        <v/>
      </c>
      <c r="O32" s="51" t="str">
        <f t="shared" si="5"/>
        <v/>
      </c>
      <c r="P32" s="52" t="str">
        <f t="shared" si="6"/>
        <v/>
      </c>
      <c r="Q32" s="537"/>
      <c r="R32" s="538"/>
      <c r="S32" s="50"/>
      <c r="T32" s="53">
        <f t="shared" si="7"/>
        <v>0</v>
      </c>
      <c r="U32" s="50"/>
      <c r="V32" s="53">
        <f t="shared" si="8"/>
        <v>0</v>
      </c>
      <c r="W32" s="50"/>
      <c r="X32" s="54">
        <f t="shared" si="9"/>
        <v>0</v>
      </c>
      <c r="Y32" s="50"/>
      <c r="Z32" s="53">
        <f t="shared" si="10"/>
        <v>0</v>
      </c>
      <c r="AA32" s="50"/>
      <c r="AB32" s="54">
        <f t="shared" si="11"/>
        <v>0</v>
      </c>
      <c r="AC32" s="50"/>
      <c r="AD32" s="53">
        <f t="shared" si="12"/>
        <v>0</v>
      </c>
      <c r="AE32" s="55">
        <f t="shared" si="13"/>
        <v>0</v>
      </c>
      <c r="AF32" s="300" t="str">
        <f t="shared" si="14"/>
        <v>0</v>
      </c>
      <c r="AG32" s="48"/>
      <c r="AH32" s="49" t="str">
        <f t="shared" si="1"/>
        <v/>
      </c>
      <c r="AI32" s="50"/>
      <c r="AJ32" s="49" t="str">
        <f t="shared" si="15"/>
        <v/>
      </c>
      <c r="AK32" s="51" t="str">
        <f t="shared" si="2"/>
        <v/>
      </c>
      <c r="AL32" s="51" t="str">
        <f t="shared" si="16"/>
        <v/>
      </c>
      <c r="AM32" s="52" t="str">
        <f t="shared" si="17"/>
        <v/>
      </c>
      <c r="AN32" s="304"/>
      <c r="AO32" s="51"/>
      <c r="AP32" s="64"/>
      <c r="AQ32" s="69"/>
    </row>
    <row r="33" spans="2:43" s="19" customFormat="1" ht="36.75" customHeight="1">
      <c r="B33" s="41">
        <v>17</v>
      </c>
      <c r="C33" s="42"/>
      <c r="D33" s="43"/>
      <c r="E33" s="44"/>
      <c r="F33" s="45"/>
      <c r="G33" s="62"/>
      <c r="H33" s="62"/>
      <c r="I33" s="46"/>
      <c r="J33" s="47" t="str">
        <f t="shared" si="3"/>
        <v>impacto</v>
      </c>
      <c r="K33" s="48"/>
      <c r="L33" s="49" t="str">
        <f t="shared" si="0"/>
        <v/>
      </c>
      <c r="M33" s="50"/>
      <c r="N33" s="49" t="str">
        <f t="shared" si="4"/>
        <v/>
      </c>
      <c r="O33" s="51"/>
      <c r="P33" s="52"/>
      <c r="Q33" s="537"/>
      <c r="R33" s="538"/>
      <c r="S33" s="50"/>
      <c r="T33" s="53">
        <f t="shared" si="7"/>
        <v>0</v>
      </c>
      <c r="U33" s="50"/>
      <c r="V33" s="53">
        <f t="shared" si="8"/>
        <v>0</v>
      </c>
      <c r="W33" s="50"/>
      <c r="X33" s="54">
        <f t="shared" si="9"/>
        <v>0</v>
      </c>
      <c r="Y33" s="50"/>
      <c r="Z33" s="53">
        <f t="shared" si="10"/>
        <v>0</v>
      </c>
      <c r="AA33" s="50"/>
      <c r="AB33" s="54">
        <f t="shared" si="11"/>
        <v>0</v>
      </c>
      <c r="AC33" s="50"/>
      <c r="AD33" s="53">
        <f t="shared" si="12"/>
        <v>0</v>
      </c>
      <c r="AE33" s="55">
        <f t="shared" si="13"/>
        <v>0</v>
      </c>
      <c r="AF33" s="300" t="str">
        <f t="shared" si="14"/>
        <v>0</v>
      </c>
      <c r="AG33" s="48"/>
      <c r="AH33" s="49" t="str">
        <f t="shared" si="1"/>
        <v/>
      </c>
      <c r="AI33" s="50"/>
      <c r="AJ33" s="49" t="str">
        <f t="shared" si="15"/>
        <v/>
      </c>
      <c r="AK33" s="51"/>
      <c r="AL33" s="51"/>
      <c r="AM33" s="52" t="str">
        <f t="shared" si="17"/>
        <v/>
      </c>
      <c r="AN33" s="304"/>
      <c r="AO33" s="51"/>
      <c r="AP33" s="64"/>
      <c r="AQ33" s="69"/>
    </row>
    <row r="34" spans="2:43" s="19" customFormat="1" ht="36.75" customHeight="1">
      <c r="B34" s="41">
        <v>18</v>
      </c>
      <c r="C34" s="42"/>
      <c r="D34" s="43"/>
      <c r="E34" s="44"/>
      <c r="F34" s="45"/>
      <c r="G34" s="62"/>
      <c r="H34" s="62"/>
      <c r="I34" s="46"/>
      <c r="J34" s="47" t="str">
        <f t="shared" si="3"/>
        <v>impacto</v>
      </c>
      <c r="K34" s="48"/>
      <c r="L34" s="49" t="str">
        <f t="shared" si="0"/>
        <v/>
      </c>
      <c r="M34" s="50"/>
      <c r="N34" s="49" t="str">
        <f t="shared" si="4"/>
        <v/>
      </c>
      <c r="O34" s="51"/>
      <c r="P34" s="52"/>
      <c r="Q34" s="537"/>
      <c r="R34" s="538"/>
      <c r="S34" s="50"/>
      <c r="T34" s="53">
        <f t="shared" si="7"/>
        <v>0</v>
      </c>
      <c r="U34" s="50"/>
      <c r="V34" s="53">
        <f t="shared" si="8"/>
        <v>0</v>
      </c>
      <c r="W34" s="50"/>
      <c r="X34" s="54">
        <f t="shared" si="9"/>
        <v>0</v>
      </c>
      <c r="Y34" s="50"/>
      <c r="Z34" s="53">
        <f t="shared" si="10"/>
        <v>0</v>
      </c>
      <c r="AA34" s="50"/>
      <c r="AB34" s="54">
        <f t="shared" si="11"/>
        <v>0</v>
      </c>
      <c r="AC34" s="50"/>
      <c r="AD34" s="53">
        <f t="shared" si="12"/>
        <v>0</v>
      </c>
      <c r="AE34" s="55">
        <f t="shared" si="13"/>
        <v>0</v>
      </c>
      <c r="AF34" s="300" t="str">
        <f t="shared" si="14"/>
        <v>0</v>
      </c>
      <c r="AG34" s="48"/>
      <c r="AH34" s="49" t="str">
        <f t="shared" si="1"/>
        <v/>
      </c>
      <c r="AI34" s="50"/>
      <c r="AJ34" s="49" t="str">
        <f t="shared" si="15"/>
        <v/>
      </c>
      <c r="AK34" s="51"/>
      <c r="AL34" s="51"/>
      <c r="AM34" s="52" t="str">
        <f t="shared" si="17"/>
        <v/>
      </c>
      <c r="AN34" s="304"/>
      <c r="AO34" s="51"/>
      <c r="AP34" s="64"/>
      <c r="AQ34" s="69"/>
    </row>
    <row r="35" spans="2:43" s="19" customFormat="1" ht="36.75" customHeight="1" thickBot="1">
      <c r="B35" s="72">
        <v>19</v>
      </c>
      <c r="C35" s="73"/>
      <c r="D35" s="74"/>
      <c r="E35" s="75"/>
      <c r="F35" s="76"/>
      <c r="G35" s="77"/>
      <c r="H35" s="77"/>
      <c r="I35" s="78"/>
      <c r="J35" s="79" t="str">
        <f t="shared" si="3"/>
        <v>impacto</v>
      </c>
      <c r="K35" s="80"/>
      <c r="L35" s="81" t="str">
        <f t="shared" si="0"/>
        <v/>
      </c>
      <c r="M35" s="82"/>
      <c r="N35" s="81" t="str">
        <f t="shared" si="4"/>
        <v/>
      </c>
      <c r="O35" s="83"/>
      <c r="P35" s="84"/>
      <c r="Q35" s="547"/>
      <c r="R35" s="548"/>
      <c r="S35" s="82"/>
      <c r="T35" s="85">
        <f t="shared" si="7"/>
        <v>0</v>
      </c>
      <c r="U35" s="82"/>
      <c r="V35" s="85">
        <f t="shared" si="8"/>
        <v>0</v>
      </c>
      <c r="W35" s="82"/>
      <c r="X35" s="86">
        <f t="shared" si="9"/>
        <v>0</v>
      </c>
      <c r="Y35" s="82"/>
      <c r="Z35" s="85">
        <f t="shared" si="10"/>
        <v>0</v>
      </c>
      <c r="AA35" s="82"/>
      <c r="AB35" s="86">
        <f t="shared" si="11"/>
        <v>0</v>
      </c>
      <c r="AC35" s="82"/>
      <c r="AD35" s="85">
        <f t="shared" si="12"/>
        <v>0</v>
      </c>
      <c r="AE35" s="87">
        <f t="shared" si="13"/>
        <v>0</v>
      </c>
      <c r="AF35" s="301" t="str">
        <f t="shared" si="14"/>
        <v>0</v>
      </c>
      <c r="AG35" s="80"/>
      <c r="AH35" s="81" t="str">
        <f t="shared" si="1"/>
        <v/>
      </c>
      <c r="AI35" s="82"/>
      <c r="AJ35" s="81" t="str">
        <f t="shared" si="15"/>
        <v/>
      </c>
      <c r="AK35" s="83"/>
      <c r="AL35" s="83"/>
      <c r="AM35" s="84" t="str">
        <f t="shared" si="17"/>
        <v/>
      </c>
      <c r="AN35" s="305"/>
      <c r="AO35" s="83"/>
      <c r="AP35" s="90"/>
      <c r="AQ35" s="91"/>
    </row>
    <row r="36" spans="2:43" s="92" customFormat="1"/>
    <row r="37" spans="2:43" s="92" customFormat="1" hidden="1">
      <c r="C37" s="93"/>
      <c r="D37" s="93"/>
      <c r="E37" s="93"/>
    </row>
    <row r="38" spans="2:43" s="92" customFormat="1" ht="30" hidden="1">
      <c r="B38" s="92" t="s">
        <v>47</v>
      </c>
      <c r="C38" s="93" t="s">
        <v>92</v>
      </c>
      <c r="D38" s="92" t="s">
        <v>98</v>
      </c>
      <c r="E38" s="93" t="s">
        <v>99</v>
      </c>
      <c r="F38" s="92" t="s">
        <v>228</v>
      </c>
      <c r="H38" s="107"/>
    </row>
    <row r="39" spans="2:43" s="92" customFormat="1" ht="45" hidden="1">
      <c r="B39" s="92" t="s">
        <v>100</v>
      </c>
      <c r="C39" s="93" t="s">
        <v>101</v>
      </c>
      <c r="D39" s="92" t="s">
        <v>340</v>
      </c>
      <c r="E39" s="93" t="s">
        <v>103</v>
      </c>
      <c r="F39" s="92" t="s">
        <v>229</v>
      </c>
      <c r="H39" s="107"/>
    </row>
    <row r="40" spans="2:43" s="92" customFormat="1" ht="45" hidden="1">
      <c r="C40" s="93" t="s">
        <v>104</v>
      </c>
      <c r="D40" s="92" t="s">
        <v>105</v>
      </c>
      <c r="E40" s="93" t="s">
        <v>106</v>
      </c>
      <c r="F40" s="92" t="s">
        <v>230</v>
      </c>
      <c r="H40" s="107"/>
    </row>
    <row r="41" spans="2:43" s="92" customFormat="1" ht="45" hidden="1">
      <c r="B41" s="92" t="s">
        <v>72</v>
      </c>
      <c r="C41" s="93" t="s">
        <v>107</v>
      </c>
      <c r="D41" s="92" t="s">
        <v>108</v>
      </c>
      <c r="E41" s="93" t="s">
        <v>109</v>
      </c>
      <c r="F41" s="92" t="s">
        <v>231</v>
      </c>
      <c r="H41" s="107"/>
    </row>
    <row r="42" spans="2:43" s="92" customFormat="1" ht="45" hidden="1">
      <c r="B42" s="94" t="s">
        <v>51</v>
      </c>
      <c r="C42" s="93" t="s">
        <v>110</v>
      </c>
      <c r="D42" s="92" t="s">
        <v>111</v>
      </c>
      <c r="E42" s="93" t="s">
        <v>112</v>
      </c>
      <c r="F42" s="92" t="s">
        <v>232</v>
      </c>
      <c r="H42" s="107"/>
    </row>
    <row r="43" spans="2:43" s="92" customFormat="1" hidden="1">
      <c r="B43" s="92" t="s">
        <v>87</v>
      </c>
      <c r="C43" s="93" t="s">
        <v>113</v>
      </c>
      <c r="D43" s="92" t="s">
        <v>114</v>
      </c>
      <c r="E43" s="93" t="s">
        <v>115</v>
      </c>
      <c r="F43" s="92" t="s">
        <v>233</v>
      </c>
      <c r="H43" s="107"/>
    </row>
    <row r="44" spans="2:43" s="92" customFormat="1" ht="45" hidden="1">
      <c r="B44" s="92" t="s">
        <v>116</v>
      </c>
      <c r="C44" s="93" t="s">
        <v>117</v>
      </c>
      <c r="D44" s="92" t="s">
        <v>118</v>
      </c>
      <c r="E44" s="93" t="s">
        <v>119</v>
      </c>
      <c r="F44" s="92" t="s">
        <v>234</v>
      </c>
      <c r="H44" s="107"/>
    </row>
    <row r="45" spans="2:43" s="92" customFormat="1" ht="75" hidden="1">
      <c r="B45" s="92" t="s">
        <v>64</v>
      </c>
      <c r="C45" s="93" t="s">
        <v>120</v>
      </c>
      <c r="D45" s="92" t="s">
        <v>48</v>
      </c>
      <c r="E45" s="93" t="s">
        <v>121</v>
      </c>
      <c r="F45" s="92" t="s">
        <v>235</v>
      </c>
      <c r="H45" s="107"/>
    </row>
    <row r="46" spans="2:43" s="92" customFormat="1" ht="30" hidden="1">
      <c r="B46" s="92" t="s">
        <v>81</v>
      </c>
      <c r="C46" s="93" t="s">
        <v>122</v>
      </c>
      <c r="D46" s="92" t="s">
        <v>60</v>
      </c>
      <c r="E46" s="93" t="s">
        <v>123</v>
      </c>
      <c r="F46" s="92" t="s">
        <v>236</v>
      </c>
      <c r="H46" s="107"/>
    </row>
    <row r="47" spans="2:43" s="92" customFormat="1" ht="30" hidden="1">
      <c r="B47" s="92" t="s">
        <v>124</v>
      </c>
      <c r="C47" s="93" t="s">
        <v>125</v>
      </c>
      <c r="E47" s="93"/>
      <c r="F47" s="92" t="s">
        <v>237</v>
      </c>
      <c r="H47" s="107"/>
    </row>
    <row r="48" spans="2:43" s="92" customFormat="1" ht="30" hidden="1">
      <c r="B48" s="92" t="s">
        <v>126</v>
      </c>
      <c r="C48" s="92" t="s">
        <v>127</v>
      </c>
      <c r="F48" s="92" t="s">
        <v>238</v>
      </c>
      <c r="H48" s="107"/>
    </row>
    <row r="49" spans="2:8" s="92" customFormat="1" ht="60" hidden="1">
      <c r="C49" s="92" t="s">
        <v>128</v>
      </c>
      <c r="F49" s="92" t="s">
        <v>239</v>
      </c>
      <c r="H49" s="107"/>
    </row>
    <row r="50" spans="2:8" s="92" customFormat="1" hidden="1">
      <c r="B50" s="92" t="s">
        <v>74</v>
      </c>
      <c r="C50" s="92" t="s">
        <v>129</v>
      </c>
      <c r="F50" s="92" t="s">
        <v>240</v>
      </c>
      <c r="H50" s="107"/>
    </row>
    <row r="51" spans="2:8" s="92" customFormat="1" ht="30" hidden="1">
      <c r="B51" s="92" t="s">
        <v>73</v>
      </c>
      <c r="C51" s="92" t="s">
        <v>130</v>
      </c>
      <c r="F51" s="92" t="s">
        <v>241</v>
      </c>
      <c r="H51" s="107"/>
    </row>
    <row r="52" spans="2:8" s="92" customFormat="1" ht="45" hidden="1">
      <c r="B52" s="92" t="s">
        <v>131</v>
      </c>
      <c r="C52" s="92" t="s">
        <v>132</v>
      </c>
      <c r="F52" s="92" t="s">
        <v>242</v>
      </c>
      <c r="H52" s="107"/>
    </row>
    <row r="53" spans="2:8" s="92" customFormat="1" hidden="1">
      <c r="B53" s="92" t="s">
        <v>65</v>
      </c>
      <c r="C53" s="92" t="s">
        <v>133</v>
      </c>
      <c r="F53" s="92" t="s">
        <v>243</v>
      </c>
      <c r="H53" s="107"/>
    </row>
    <row r="54" spans="2:8" s="92" customFormat="1" hidden="1">
      <c r="B54" s="92" t="s">
        <v>52</v>
      </c>
      <c r="C54" s="92" t="s">
        <v>134</v>
      </c>
      <c r="F54" s="92" t="s">
        <v>244</v>
      </c>
      <c r="H54" s="107"/>
    </row>
    <row r="55" spans="2:8" s="92" customFormat="1" ht="75" hidden="1">
      <c r="C55" s="92" t="s">
        <v>123</v>
      </c>
      <c r="F55" s="92" t="s">
        <v>245</v>
      </c>
      <c r="H55" s="107"/>
    </row>
    <row r="56" spans="2:8" s="92" customFormat="1" ht="45" hidden="1">
      <c r="B56" s="92" t="s">
        <v>135</v>
      </c>
      <c r="C56" s="92" t="s">
        <v>136</v>
      </c>
      <c r="F56" s="92" t="s">
        <v>246</v>
      </c>
      <c r="H56" s="107"/>
    </row>
    <row r="57" spans="2:8" s="92" customFormat="1" ht="30" hidden="1">
      <c r="B57" s="92" t="s">
        <v>137</v>
      </c>
      <c r="C57" s="92" t="s">
        <v>138</v>
      </c>
      <c r="F57" s="92" t="s">
        <v>247</v>
      </c>
      <c r="H57" s="107"/>
    </row>
    <row r="58" spans="2:8" s="92" customFormat="1" hidden="1">
      <c r="B58" s="92" t="s">
        <v>83</v>
      </c>
    </row>
    <row r="59" spans="2:8" s="92" customFormat="1" hidden="1">
      <c r="B59" s="92" t="s">
        <v>53</v>
      </c>
    </row>
    <row r="60" spans="2:8" s="92" customFormat="1" ht="30" hidden="1">
      <c r="B60" s="92" t="s">
        <v>82</v>
      </c>
    </row>
    <row r="61" spans="2:8" s="92" customFormat="1"/>
    <row r="62" spans="2:8" s="92" customFormat="1"/>
    <row r="63" spans="2:8" s="92" customFormat="1"/>
    <row r="64" spans="2:8"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row r="2964" s="92" customFormat="1"/>
    <row r="2965" s="92" customFormat="1"/>
    <row r="2966" s="92" customFormat="1"/>
    <row r="2967" s="92" customFormat="1"/>
    <row r="2968" s="92" customFormat="1"/>
    <row r="2969" s="92" customFormat="1"/>
    <row r="2970" s="92" customFormat="1"/>
    <row r="2971" s="92" customFormat="1"/>
    <row r="2972" s="92" customFormat="1"/>
    <row r="2973" s="92" customFormat="1"/>
    <row r="2974" s="92" customFormat="1"/>
    <row r="2975" s="92" customFormat="1"/>
    <row r="2976" s="92" customFormat="1"/>
    <row r="2977" s="92" customFormat="1"/>
  </sheetData>
  <mergeCells count="85">
    <mergeCell ref="Q32:R32"/>
    <mergeCell ref="Q33:R33"/>
    <mergeCell ref="Q34:R34"/>
    <mergeCell ref="Q35:R35"/>
    <mergeCell ref="Q26:R26"/>
    <mergeCell ref="Q27:R27"/>
    <mergeCell ref="Q28:R28"/>
    <mergeCell ref="Q29:R29"/>
    <mergeCell ref="Q30:R30"/>
    <mergeCell ref="Q31:R31"/>
    <mergeCell ref="Q25:R25"/>
    <mergeCell ref="AK15:AK16"/>
    <mergeCell ref="AL15:AL16"/>
    <mergeCell ref="AM15:AM16"/>
    <mergeCell ref="Q17:R17"/>
    <mergeCell ref="Q18:R18"/>
    <mergeCell ref="Q19:R19"/>
    <mergeCell ref="Q20:R20"/>
    <mergeCell ref="Q21:R21"/>
    <mergeCell ref="Q22:R22"/>
    <mergeCell ref="Q23:R23"/>
    <mergeCell ref="Q24:R24"/>
    <mergeCell ref="AC15:AC16"/>
    <mergeCell ref="AE15:AE16"/>
    <mergeCell ref="AN14:AN16"/>
    <mergeCell ref="AO14:AO16"/>
    <mergeCell ref="AP14:AP16"/>
    <mergeCell ref="O15:O16"/>
    <mergeCell ref="P15:P16"/>
    <mergeCell ref="Q15:R16"/>
    <mergeCell ref="S15:S16"/>
    <mergeCell ref="U15:U16"/>
    <mergeCell ref="W15:W16"/>
    <mergeCell ref="Y15:Y16"/>
    <mergeCell ref="AF13:AF16"/>
    <mergeCell ref="AG13:AM13"/>
    <mergeCell ref="AN13:AP13"/>
    <mergeCell ref="AK14:AM14"/>
    <mergeCell ref="Q13:AE14"/>
    <mergeCell ref="AA15:AA16"/>
    <mergeCell ref="K14:L16"/>
    <mergeCell ref="M14:N16"/>
    <mergeCell ref="O14:P14"/>
    <mergeCell ref="AG14:AH16"/>
    <mergeCell ref="AI14:AJ16"/>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B8:E8"/>
    <mergeCell ref="F8:S8"/>
    <mergeCell ref="B9:E9"/>
    <mergeCell ref="F9:S9"/>
    <mergeCell ref="B11:E11"/>
    <mergeCell ref="F11:I11"/>
    <mergeCell ref="K11:P11"/>
    <mergeCell ref="Q11:AM11"/>
    <mergeCell ref="B6:E6"/>
    <mergeCell ref="F6:K6"/>
    <mergeCell ref="M6:N6"/>
    <mergeCell ref="O6:S6"/>
    <mergeCell ref="B7:E7"/>
    <mergeCell ref="F7:R7"/>
    <mergeCell ref="B2:D4"/>
    <mergeCell ref="E2:S2"/>
    <mergeCell ref="U2:U4"/>
    <mergeCell ref="W2:AQ2"/>
    <mergeCell ref="E3:H3"/>
    <mergeCell ref="I3:S3"/>
    <mergeCell ref="W3:AF3"/>
    <mergeCell ref="AG3:AQ3"/>
    <mergeCell ref="E4:S4"/>
    <mergeCell ref="W4:AQ4"/>
  </mergeCells>
  <conditionalFormatting sqref="AG17:AG35 K17:K35">
    <cfRule type="containsText" dxfId="43" priority="22" operator="containsText" text="IMPROBABLE">
      <formula>NOT(ISERROR(SEARCH("IMPROBABLE",K17)))</formula>
    </cfRule>
    <cfRule type="containsText" dxfId="42" priority="23" operator="containsText" text="PROBABLE">
      <formula>NOT(ISERROR(SEARCH("PROBABLE",K17)))</formula>
    </cfRule>
    <cfRule type="containsText" dxfId="41" priority="24" operator="containsText" text="CASI CIERTA">
      <formula>NOT(ISERROR(SEARCH("CASI CIERTA",K17)))</formula>
    </cfRule>
    <cfRule type="containsText" dxfId="40" priority="25" operator="containsText" text="POSIBLE">
      <formula>NOT(ISERROR(SEARCH("POSIBLE",K17)))</formula>
    </cfRule>
    <cfRule type="containsText" dxfId="39" priority="26" operator="containsText" text="RARO">
      <formula>NOT(ISERROR(SEARCH("RARO",K17)))</formula>
    </cfRule>
  </conditionalFormatting>
  <conditionalFormatting sqref="AI17:AI35 M17:M35">
    <cfRule type="containsText" dxfId="38" priority="17" operator="containsText" text="CATASTRÓFICO">
      <formula>NOT(ISERROR(SEARCH("CATASTRÓFICO",M17)))</formula>
    </cfRule>
    <cfRule type="containsText" dxfId="37" priority="18" operator="containsText" text="MAYOR">
      <formula>NOT(ISERROR(SEARCH("MAYOR",M17)))</formula>
    </cfRule>
    <cfRule type="containsText" dxfId="36" priority="19" operator="containsText" text="MODERADO">
      <formula>NOT(ISERROR(SEARCH("MODERADO",M17)))</formula>
    </cfRule>
    <cfRule type="containsText" dxfId="35" priority="20" operator="containsText" text="MENOR">
      <formula>NOT(ISERROR(SEARCH("MENOR",M17)))</formula>
    </cfRule>
    <cfRule type="containsText" dxfId="34" priority="21" operator="containsText" text="INSIGNIFICANTE">
      <formula>NOT(ISERROR(SEARCH("INSIGNIFICANTE",M17)))</formula>
    </cfRule>
  </conditionalFormatting>
  <conditionalFormatting sqref="AF17 AL17:AM17 AO17:AP17 AL18:AP20 AL21:AM21 P17:P35 AL22:AP35">
    <cfRule type="containsText" dxfId="33" priority="13" operator="containsText" text="RIESGO EXTREMO">
      <formula>NOT(ISERROR(SEARCH("RIESGO EXTREMO",P17)))</formula>
    </cfRule>
    <cfRule type="containsText" dxfId="32" priority="14" operator="containsText" text="RIESGO ALTO">
      <formula>NOT(ISERROR(SEARCH("RIESGO ALTO",P17)))</formula>
    </cfRule>
    <cfRule type="containsText" dxfId="31" priority="15" operator="containsText" text="RIESGO MODERADO">
      <formula>NOT(ISERROR(SEARCH("RIESGO MODERADO",P17)))</formula>
    </cfRule>
    <cfRule type="containsText" dxfId="30" priority="16" operator="containsText" text="RIESGO BAJO">
      <formula>NOT(ISERROR(SEARCH("RIESGO BAJO",P17)))</formula>
    </cfRule>
  </conditionalFormatting>
  <conditionalFormatting sqref="AF17:AF35">
    <cfRule type="containsText" dxfId="29" priority="9" operator="containsText" text="RIESGO EXTREMO">
      <formula>NOT(ISERROR(SEARCH("RIESGO EXTREMO",AF17)))</formula>
    </cfRule>
    <cfRule type="containsText" dxfId="28" priority="10" operator="containsText" text="RIESGO ALTO">
      <formula>NOT(ISERROR(SEARCH("RIESGO ALTO",AF17)))</formula>
    </cfRule>
    <cfRule type="containsText" dxfId="27" priority="11" operator="containsText" text="RIESGO MODERADO">
      <formula>NOT(ISERROR(SEARCH("RIESGO MODERADO",AF17)))</formula>
    </cfRule>
    <cfRule type="containsText" dxfId="26" priority="12" operator="containsText" text="RIESGO BAJO">
      <formula>NOT(ISERROR(SEARCH("RIESGO BAJO",AF17)))</formula>
    </cfRule>
  </conditionalFormatting>
  <conditionalFormatting sqref="AN17">
    <cfRule type="containsText" dxfId="25" priority="5" operator="containsText" text="RIESGO EXTREMO">
      <formula>NOT(ISERROR(SEARCH("RIESGO EXTREMO",AN17)))</formula>
    </cfRule>
    <cfRule type="containsText" dxfId="24" priority="6" operator="containsText" text="RIESGO ALTO">
      <formula>NOT(ISERROR(SEARCH("RIESGO ALTO",AN17)))</formula>
    </cfRule>
    <cfRule type="containsText" dxfId="23" priority="7" operator="containsText" text="RIESGO MODERADO">
      <formula>NOT(ISERROR(SEARCH("RIESGO MODERADO",AN17)))</formula>
    </cfRule>
    <cfRule type="containsText" dxfId="22" priority="8" operator="containsText" text="RIESGO BAJO">
      <formula>NOT(ISERROR(SEARCH("RIESGO BAJO",AN17)))</formula>
    </cfRule>
  </conditionalFormatting>
  <conditionalFormatting sqref="AN21:AP21">
    <cfRule type="containsText" dxfId="21" priority="1" operator="containsText" text="RIESGO EXTREMO">
      <formula>NOT(ISERROR(SEARCH("RIESGO EXTREMO",AN21)))</formula>
    </cfRule>
    <cfRule type="containsText" dxfId="20" priority="2" operator="containsText" text="RIESGO ALTO">
      <formula>NOT(ISERROR(SEARCH("RIESGO ALTO",AN21)))</formula>
    </cfRule>
    <cfRule type="containsText" dxfId="19" priority="3" operator="containsText" text="RIESGO MODERADO">
      <formula>NOT(ISERROR(SEARCH("RIESGO MODERADO",AN21)))</formula>
    </cfRule>
    <cfRule type="containsText" dxfId="18" priority="4" operator="containsText" text="RIESGO BAJO">
      <formula>NOT(ISERROR(SEARCH("RIESGO BAJO",AN21)))</formula>
    </cfRule>
  </conditionalFormatting>
  <dataValidations count="63">
    <dataValidation type="list" allowBlank="1" showInputMessage="1" showErrorMessage="1" sqref="C17:C35">
      <formula1>factores</formula1>
    </dataValidation>
    <dataValidation type="list" allowBlank="1" showInputMessage="1" showErrorMessage="1" sqref="I17:I35">
      <formula1>clasificaciónriesgos</formula1>
    </dataValidation>
    <dataValidation type="list" allowBlank="1" showInputMessage="1" showErrorMessage="1" sqref="Y17:Y35 AC17:AC35 U17:U35 S17:S35 W17:W35 AA17:AA35">
      <formula1>"SI,NO"</formula1>
    </dataValidation>
    <dataValidation type="list" allowBlank="1" showInputMessage="1" showErrorMessage="1" sqref="K17:K35 AG17:AG35">
      <formula1>probabilidad</formula1>
    </dataValidation>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35">
      <formula1>INDIRECT($D$35)</formula1>
    </dataValidation>
    <dataValidation type="list" allowBlank="1" showInputMessage="1" showErrorMessage="1" sqref="E34">
      <formula1>INDIRECT($D$34)</formula1>
    </dataValidation>
    <dataValidation type="list" allowBlank="1" showInputMessage="1" showErrorMessage="1" sqref="E33">
      <formula1>INDIRECT($D$33)</formula1>
    </dataValidation>
    <dataValidation type="list" allowBlank="1" showInputMessage="1" showErrorMessage="1" sqref="E32">
      <formula1>INDIRECT($D$32)</formula1>
    </dataValidation>
    <dataValidation type="list" allowBlank="1" showInputMessage="1" showErrorMessage="1" sqref="E31">
      <formula1>INDIRECT($D$31)</formula1>
    </dataValidation>
    <dataValidation type="list" allowBlank="1" showInputMessage="1" showErrorMessage="1" sqref="E30">
      <formula1>INDIRECT($D$30)</formula1>
    </dataValidation>
    <dataValidation type="list" allowBlank="1" showInputMessage="1" showErrorMessage="1" sqref="E29">
      <formula1>INDIRECT($D$29)</formula1>
    </dataValidation>
    <dataValidation type="list" allowBlank="1" showInputMessage="1" showErrorMessage="1" sqref="E28">
      <formula1>INDIRECT($D$28)</formula1>
    </dataValidation>
    <dataValidation type="list" allowBlank="1" showInputMessage="1" showErrorMessage="1" sqref="E27">
      <formula1>INDIRECT($D$27)</formula1>
    </dataValidation>
    <dataValidation type="list" allowBlank="1" showInputMessage="1" showErrorMessage="1" sqref="E26">
      <formula1>INDIRECT($D$26)</formula1>
    </dataValidation>
    <dataValidation type="list" allowBlank="1" showInputMessage="1" showErrorMessage="1" sqref="E25">
      <formula1>INDIRECT($D$25)</formula1>
    </dataValidation>
    <dataValidation type="list" allowBlank="1" showInputMessage="1" showErrorMessage="1" sqref="E24">
      <formula1>INDIRECT($D$24)</formula1>
    </dataValidation>
    <dataValidation type="list" allowBlank="1" showInputMessage="1" showErrorMessage="1" sqref="E23">
      <formula1>INDIRECT($D$23)</formula1>
    </dataValidation>
    <dataValidation type="list" allowBlank="1" showInputMessage="1" showErrorMessage="1" sqref="E22">
      <formula1>INDIRECT($D$22)</formula1>
    </dataValidation>
    <dataValidation type="list" allowBlank="1" showInputMessage="1" showErrorMessage="1" sqref="E21">
      <formula1>INDIRECT($D$21)</formula1>
    </dataValidation>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D34">
      <formula1>INDIRECT($C$34)</formula1>
    </dataValidation>
    <dataValidation type="list" allowBlank="1" showInputMessage="1" showErrorMessage="1" sqref="D33">
      <formula1>INDIRECT($C$33)</formula1>
    </dataValidation>
    <dataValidation type="list" allowBlank="1" showInputMessage="1" showErrorMessage="1" sqref="D32">
      <formula1>INDIRECT($C$32)</formula1>
    </dataValidation>
    <dataValidation type="list" allowBlank="1" showInputMessage="1" showErrorMessage="1" sqref="D31">
      <formula1>INDIRECT($C$31)</formula1>
    </dataValidation>
    <dataValidation type="list" allowBlank="1" showInputMessage="1" showErrorMessage="1" sqref="D30">
      <formula1>INDIRECT($C$30)</formula1>
    </dataValidation>
    <dataValidation type="list" allowBlank="1" showInputMessage="1" showErrorMessage="1" sqref="D29">
      <formula1>INDIRECT($C$29)</formula1>
    </dataValidation>
    <dataValidation type="list" allowBlank="1" showInputMessage="1" showErrorMessage="1" sqref="D28">
      <formula1>INDIRECT($C$28)</formula1>
    </dataValidation>
    <dataValidation type="list" allowBlank="1" showInputMessage="1" showErrorMessage="1" sqref="D27">
      <formula1>INDIRECT($C$27)</formula1>
    </dataValidation>
    <dataValidation type="list" allowBlank="1" showInputMessage="1" showErrorMessage="1" sqref="D26">
      <formula1>INDIRECT($C$26)</formula1>
    </dataValidation>
    <dataValidation type="list" allowBlank="1" showInputMessage="1" showErrorMessage="1" sqref="D25">
      <formula1>INDIRECT($C$25)</formula1>
    </dataValidation>
    <dataValidation type="list" allowBlank="1" showInputMessage="1" showErrorMessage="1" sqref="D24">
      <formula1>INDIRECT($C$24)</formula1>
    </dataValidation>
    <dataValidation type="list" allowBlank="1" showInputMessage="1" showErrorMessage="1" sqref="D23">
      <formula1>INDIRECT($C$23)</formula1>
    </dataValidation>
    <dataValidation type="list" allowBlank="1" showInputMessage="1" showErrorMessage="1" sqref="D22">
      <formula1>INDIRECT($C$22)</formula1>
    </dataValidation>
    <dataValidation type="list" allowBlank="1" showInputMessage="1" showErrorMessage="1" sqref="D21">
      <formula1>INDIRECT($C$21)</formula1>
    </dataValidation>
    <dataValidation type="list" allowBlank="1" showInputMessage="1" showErrorMessage="1" sqref="D20">
      <formula1>INDIRECT($C$20)</formula1>
    </dataValidation>
    <dataValidation type="list" allowBlank="1" showInputMessage="1" showErrorMessage="1" sqref="D19">
      <formula1>INDIRECT($C$19)</formula1>
    </dataValidation>
    <dataValidation type="list" allowBlank="1" showInputMessage="1" showErrorMessage="1" sqref="D18">
      <formula1>INDIRECT($C$18)</formula1>
    </dataValidation>
    <dataValidation type="list" allowBlank="1" showInputMessage="1" showErrorMessage="1" sqref="D17">
      <formula1>INDIRECT($C$17)</formula1>
    </dataValidation>
    <dataValidation type="list" allowBlank="1" showInputMessage="1" showErrorMessage="1" sqref="E17">
      <formula1>INDIRECT($D$17)</formula1>
    </dataValidation>
    <dataValidation type="list" allowBlank="1" showInputMessage="1" showErrorMessage="1" sqref="D35">
      <formula1>INDIRECT($C$35)</formula1>
    </dataValidation>
    <dataValidation type="list" allowBlank="1" showInputMessage="1" showErrorMessage="1" sqref="AI35 M35">
      <formula1>INDIRECT($J$35)</formula1>
    </dataValidation>
    <dataValidation type="list" allowBlank="1" showInputMessage="1" showErrorMessage="1" sqref="AI34 M34">
      <formula1>INDIRECT($J$34)</formula1>
    </dataValidation>
    <dataValidation type="list" allowBlank="1" showInputMessage="1" showErrorMessage="1" sqref="AI33 M33">
      <formula1>INDIRECT($J$33)</formula1>
    </dataValidation>
    <dataValidation type="list" allowBlank="1" showInputMessage="1" showErrorMessage="1" sqref="AI32 M32">
      <formula1>INDIRECT($J$32)</formula1>
    </dataValidation>
    <dataValidation type="list" allowBlank="1" showInputMessage="1" showErrorMessage="1" sqref="AI31 M31">
      <formula1>INDIRECT($J$31)</formula1>
    </dataValidation>
    <dataValidation type="list" allowBlank="1" showInputMessage="1" showErrorMessage="1" sqref="AI30 M30">
      <formula1>INDIRECT($J$30)</formula1>
    </dataValidation>
    <dataValidation type="list" allowBlank="1" showInputMessage="1" showErrorMessage="1" sqref="AI29 M29">
      <formula1>INDIRECT($J$29)</formula1>
    </dataValidation>
    <dataValidation type="list" allowBlank="1" showInputMessage="1" showErrorMessage="1" sqref="AI28 M28">
      <formula1>INDIRECT($J$28)</formula1>
    </dataValidation>
    <dataValidation type="list" allowBlank="1" showInputMessage="1" showErrorMessage="1" sqref="AI27 M27">
      <formula1>INDIRECT($J$27)</formula1>
    </dataValidation>
    <dataValidation type="list" allowBlank="1" showInputMessage="1" showErrorMessage="1" sqref="AI26 M26">
      <formula1>INDIRECT($J$26)</formula1>
    </dataValidation>
    <dataValidation type="list" allowBlank="1" showInputMessage="1" showErrorMessage="1" sqref="AI25 M25">
      <formula1>INDIRECT($J$25)</formula1>
    </dataValidation>
    <dataValidation type="list" allowBlank="1" showInputMessage="1" showErrorMessage="1" sqref="AI24 M24">
      <formula1>INDIRECT($J$24)</formula1>
    </dataValidation>
    <dataValidation type="list" allowBlank="1" showInputMessage="1" showErrorMessage="1" sqref="AI23 M23">
      <formula1>INDIRECT($J$23)</formula1>
    </dataValidation>
    <dataValidation type="list" allowBlank="1" showInputMessage="1" showErrorMessage="1" sqref="AI22 M22">
      <formula1>INDIRECT($J$22)</formula1>
    </dataValidation>
    <dataValidation type="list" allowBlank="1" showInputMessage="1" showErrorMessage="1" sqref="AI21 M21">
      <formula1>INDIRECT($J$21)</formula1>
    </dataValidation>
    <dataValidation type="list" allowBlank="1" showInputMessage="1" showErrorMessage="1" sqref="AI20 M20">
      <formula1>INDIRECT($J$20)</formula1>
    </dataValidation>
    <dataValidation type="list" allowBlank="1" showInputMessage="1" showErrorMessage="1" sqref="AI19 M19">
      <formula1>INDIRECT($J$19)</formula1>
    </dataValidation>
    <dataValidation type="list" allowBlank="1" showInputMessage="1" showErrorMessage="1" sqref="AI18 M18">
      <formula1>INDIRECT($J$18)</formula1>
    </dataValidation>
    <dataValidation type="list" allowBlank="1" showInputMessage="1" showErrorMessage="1" sqref="AI17 M17">
      <formula1>INDIRECT($J$17)</formula1>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dimension ref="B2:AQ2977"/>
  <sheetViews>
    <sheetView zoomScale="40" zoomScaleNormal="40" workbookViewId="0">
      <selection activeCell="H17" sqref="H17"/>
    </sheetView>
  </sheetViews>
  <sheetFormatPr baseColWidth="10" defaultColWidth="11.42578125" defaultRowHeight="15"/>
  <cols>
    <col min="1" max="1" width="4.28515625" style="1" customWidth="1"/>
    <col min="2" max="2" width="12.85546875" style="1" customWidth="1"/>
    <col min="3" max="3" width="16" style="1" customWidth="1" collapsed="1"/>
    <col min="4" max="4" width="24.85546875" style="1" customWidth="1"/>
    <col min="5" max="5" width="58.140625" style="1" customWidth="1"/>
    <col min="6" max="6" width="58.140625" style="1" customWidth="1" collapsed="1"/>
    <col min="7" max="8" width="58.140625" style="1" customWidth="1"/>
    <col min="9" max="9" width="26.7109375" style="1" customWidth="1"/>
    <col min="10" max="10" width="26.7109375" style="1" hidden="1" customWidth="1"/>
    <col min="11" max="11" width="22.7109375" style="1" customWidth="1" collapsed="1"/>
    <col min="12" max="12" width="25.140625" style="1" hidden="1" customWidth="1"/>
    <col min="13" max="13" width="25" style="1" customWidth="1"/>
    <col min="14" max="14" width="11.42578125" style="1" hidden="1" customWidth="1"/>
    <col min="15" max="16" width="21.5703125" style="1" customWidth="1"/>
    <col min="17" max="17" width="28.85546875" style="1" customWidth="1" collapsed="1"/>
    <col min="18" max="18" width="23.140625" style="1" customWidth="1"/>
    <col min="19" max="19" width="39.7109375" style="1" customWidth="1"/>
    <col min="20" max="20" width="39.7109375" style="1" hidden="1" customWidth="1"/>
    <col min="21" max="21" width="39.7109375" style="1" customWidth="1"/>
    <col min="22" max="22" width="39.7109375" style="1" hidden="1" customWidth="1"/>
    <col min="23" max="23" width="39.7109375" style="1" customWidth="1"/>
    <col min="24" max="24" width="39.7109375" style="1" hidden="1" customWidth="1"/>
    <col min="25" max="25" width="39.7109375" style="1" customWidth="1"/>
    <col min="26" max="26" width="39.7109375" style="1" hidden="1" customWidth="1"/>
    <col min="27" max="27" width="39.7109375" style="1" customWidth="1"/>
    <col min="28" max="28" width="39.7109375" style="1" hidden="1" customWidth="1"/>
    <col min="29" max="29" width="39.7109375" style="1" customWidth="1"/>
    <col min="30" max="30" width="36.28515625" style="1" hidden="1" customWidth="1"/>
    <col min="31" max="31" width="17.28515625" style="1" customWidth="1"/>
    <col min="32" max="32" width="18.7109375" style="1" customWidth="1"/>
    <col min="33" max="33" width="25.5703125" style="1" customWidth="1"/>
    <col min="34" max="34" width="30.85546875" style="1" hidden="1" customWidth="1"/>
    <col min="35" max="35" width="23" style="1" customWidth="1"/>
    <col min="36" max="36" width="11.42578125" style="1" hidden="1" customWidth="1"/>
    <col min="37" max="37" width="17.85546875" style="1" customWidth="1"/>
    <col min="38" max="39" width="17.28515625" style="1" customWidth="1"/>
    <col min="40" max="40" width="25.5703125" style="1" customWidth="1"/>
    <col min="41" max="41" width="25.85546875" style="1" customWidth="1"/>
    <col min="42" max="42" width="23" style="1" customWidth="1"/>
    <col min="43" max="43" width="55.42578125"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2" t="s">
        <v>2</v>
      </c>
      <c r="AH3" s="462"/>
      <c r="AI3" s="462"/>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35.25" customHeight="1">
      <c r="B6" s="464" t="s">
        <v>93</v>
      </c>
      <c r="C6" s="465"/>
      <c r="D6" s="465"/>
      <c r="E6" s="466"/>
      <c r="F6" s="467" t="s">
        <v>927</v>
      </c>
      <c r="G6" s="468"/>
      <c r="H6" s="468"/>
      <c r="I6" s="468"/>
      <c r="J6" s="468"/>
      <c r="K6" s="468"/>
      <c r="L6" s="279"/>
      <c r="M6" s="465" t="s">
        <v>94</v>
      </c>
      <c r="N6" s="465"/>
      <c r="O6" s="469" t="s">
        <v>928</v>
      </c>
      <c r="P6" s="469"/>
      <c r="Q6" s="469"/>
      <c r="R6" s="469"/>
      <c r="S6" s="470"/>
    </row>
    <row r="7" spans="2:43" ht="35.25" customHeight="1">
      <c r="B7" s="471" t="s">
        <v>95</v>
      </c>
      <c r="C7" s="472"/>
      <c r="D7" s="472"/>
      <c r="E7" s="473"/>
      <c r="F7" s="474" t="s">
        <v>123</v>
      </c>
      <c r="G7" s="475"/>
      <c r="H7" s="475"/>
      <c r="I7" s="475"/>
      <c r="J7" s="475"/>
      <c r="K7" s="475"/>
      <c r="L7" s="475"/>
      <c r="M7" s="475"/>
      <c r="N7" s="475"/>
      <c r="O7" s="475"/>
      <c r="P7" s="475"/>
      <c r="Q7" s="475"/>
      <c r="R7" s="475"/>
      <c r="S7" s="280"/>
    </row>
    <row r="8" spans="2:43" ht="35.25" customHeight="1">
      <c r="B8" s="471" t="s">
        <v>96</v>
      </c>
      <c r="C8" s="472"/>
      <c r="D8" s="472"/>
      <c r="E8" s="473"/>
      <c r="F8" s="476" t="s">
        <v>929</v>
      </c>
      <c r="G8" s="477"/>
      <c r="H8" s="477"/>
      <c r="I8" s="477"/>
      <c r="J8" s="477"/>
      <c r="K8" s="477"/>
      <c r="L8" s="477"/>
      <c r="M8" s="477"/>
      <c r="N8" s="477"/>
      <c r="O8" s="477"/>
      <c r="P8" s="477"/>
      <c r="Q8" s="477"/>
      <c r="R8" s="477"/>
      <c r="S8" s="478"/>
    </row>
    <row r="9" spans="2:43" ht="159" customHeight="1" thickBot="1">
      <c r="B9" s="479" t="s">
        <v>97</v>
      </c>
      <c r="C9" s="480"/>
      <c r="D9" s="480"/>
      <c r="E9" s="481"/>
      <c r="F9" s="482" t="s">
        <v>930</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7"/>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297"/>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499"/>
      <c r="AH12" s="499"/>
      <c r="AI12" s="499"/>
      <c r="AJ12" s="499"/>
      <c r="AK12" s="499"/>
      <c r="AL12" s="501"/>
      <c r="AM12" s="498"/>
      <c r="AN12" s="497" t="s">
        <v>14</v>
      </c>
      <c r="AO12" s="497"/>
      <c r="AP12" s="497"/>
      <c r="AQ12" s="502"/>
    </row>
    <row r="13" spans="2:43" s="10" customFormat="1" ht="44.25" customHeight="1">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28" t="s">
        <v>24</v>
      </c>
      <c r="AG13" s="530" t="s">
        <v>468</v>
      </c>
      <c r="AH13" s="512"/>
      <c r="AI13" s="512"/>
      <c r="AJ13" s="512"/>
      <c r="AK13" s="512"/>
      <c r="AL13" s="512"/>
      <c r="AM13" s="507"/>
      <c r="AN13" s="531" t="s">
        <v>26</v>
      </c>
      <c r="AO13" s="532"/>
      <c r="AP13" s="533"/>
      <c r="AQ13" s="515" t="s">
        <v>27</v>
      </c>
    </row>
    <row r="14" spans="2:43" s="10" customFormat="1" ht="66"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7"/>
      <c r="AG14" s="524" t="s">
        <v>28</v>
      </c>
      <c r="AH14" s="415"/>
      <c r="AI14" s="415" t="s">
        <v>29</v>
      </c>
      <c r="AJ14" s="415"/>
      <c r="AK14" s="415" t="s">
        <v>30</v>
      </c>
      <c r="AL14" s="415"/>
      <c r="AM14" s="416"/>
      <c r="AN14" s="4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36</v>
      </c>
      <c r="R15" s="519"/>
      <c r="S15" s="415" t="s">
        <v>37</v>
      </c>
      <c r="T15" s="295"/>
      <c r="U15" s="415" t="s">
        <v>38</v>
      </c>
      <c r="V15" s="295"/>
      <c r="W15" s="415" t="s">
        <v>227</v>
      </c>
      <c r="X15" s="295"/>
      <c r="Y15" s="415" t="s">
        <v>39</v>
      </c>
      <c r="Z15" s="295"/>
      <c r="AA15" s="415" t="s">
        <v>40</v>
      </c>
      <c r="AB15" s="295"/>
      <c r="AC15" s="415" t="s">
        <v>41</v>
      </c>
      <c r="AD15" s="295"/>
      <c r="AE15" s="415" t="s">
        <v>42</v>
      </c>
      <c r="AF15" s="527"/>
      <c r="AG15" s="524"/>
      <c r="AH15" s="415"/>
      <c r="AI15" s="415"/>
      <c r="AJ15" s="415"/>
      <c r="AK15" s="415" t="s">
        <v>34</v>
      </c>
      <c r="AL15" s="415" t="s">
        <v>35</v>
      </c>
      <c r="AM15" s="416" t="s">
        <v>43</v>
      </c>
      <c r="AN15" s="525"/>
      <c r="AO15" s="526"/>
      <c r="AP15" s="527"/>
      <c r="AQ15" s="516"/>
    </row>
    <row r="16" spans="2:43" s="10" customFormat="1" ht="87.75" customHeight="1" thickBot="1">
      <c r="B16" s="579"/>
      <c r="C16" s="551"/>
      <c r="D16" s="552"/>
      <c r="E16" s="553"/>
      <c r="F16" s="381" t="s">
        <v>44</v>
      </c>
      <c r="G16" s="382" t="s">
        <v>45</v>
      </c>
      <c r="H16" s="382" t="s">
        <v>339</v>
      </c>
      <c r="I16" s="556"/>
      <c r="J16" s="383"/>
      <c r="K16" s="581"/>
      <c r="L16" s="582"/>
      <c r="M16" s="557"/>
      <c r="N16" s="582"/>
      <c r="O16" s="555"/>
      <c r="P16" s="556"/>
      <c r="Q16" s="581"/>
      <c r="R16" s="582"/>
      <c r="S16" s="555"/>
      <c r="T16" s="330"/>
      <c r="U16" s="555"/>
      <c r="V16" s="330"/>
      <c r="W16" s="555"/>
      <c r="X16" s="330"/>
      <c r="Y16" s="555"/>
      <c r="Z16" s="330"/>
      <c r="AA16" s="555"/>
      <c r="AB16" s="330"/>
      <c r="AC16" s="555"/>
      <c r="AD16" s="330"/>
      <c r="AE16" s="555"/>
      <c r="AF16" s="529"/>
      <c r="AG16" s="519"/>
      <c r="AH16" s="417"/>
      <c r="AI16" s="417"/>
      <c r="AJ16" s="417"/>
      <c r="AK16" s="417"/>
      <c r="AL16" s="417"/>
      <c r="AM16" s="418"/>
      <c r="AN16" s="584"/>
      <c r="AO16" s="585"/>
      <c r="AP16" s="529"/>
      <c r="AQ16" s="580"/>
    </row>
    <row r="17" spans="2:43" s="19" customFormat="1" ht="104.25" customHeight="1">
      <c r="B17" s="112">
        <v>1</v>
      </c>
      <c r="C17" s="113" t="s">
        <v>100</v>
      </c>
      <c r="D17" s="114" t="s">
        <v>98</v>
      </c>
      <c r="E17" s="115" t="s">
        <v>415</v>
      </c>
      <c r="F17" s="406" t="s">
        <v>416</v>
      </c>
      <c r="G17" s="111" t="s">
        <v>417</v>
      </c>
      <c r="H17" s="111" t="s">
        <v>418</v>
      </c>
      <c r="I17" s="117" t="s">
        <v>72</v>
      </c>
      <c r="J17" s="118" t="str">
        <f t="shared" ref="J17:J35" si="0">IF(I17="corrupción","impactoco","impacto")</f>
        <v>impacto</v>
      </c>
      <c r="K17" s="119" t="s">
        <v>65</v>
      </c>
      <c r="L17" s="120" t="str">
        <f t="shared" ref="L17:L35" si="1">IF(K17="RARO","1",IF(K17="IMPROBABLE","2",IF(K17="POSIBLE","3",IF(K17="PROBABLE","4",IF(K17="CASI CIERTA","5","")))))</f>
        <v>4</v>
      </c>
      <c r="M17" s="121" t="s">
        <v>53</v>
      </c>
      <c r="N17" s="120" t="str">
        <f t="shared" ref="N17:N35" si="2">IF(M17="INSIGNIFICANTE","1",IF(M17="MENOR","2",IF(M17="MODERADO","3",IF(M17="MAYOR","4",IF(M17="CATASTRÓFICO","5","")))))</f>
        <v>4</v>
      </c>
      <c r="O17" s="122">
        <f t="shared" ref="O17:O32" si="3">IF(L17="","",L17*N17)</f>
        <v>16</v>
      </c>
      <c r="P17" s="123" t="str">
        <f t="shared" ref="P17:P32" si="4">IF(O17="","",IF(O17&gt;=15,"RIESGO EXTREMO",IF(O17&gt;=7,"RIESGO ALTO",IF(O17&gt;=4,"RIESGO MODERADO",IF(O17&gt;=1,"RIESGO BAJO","")))))</f>
        <v>RIESGO EXTREMO</v>
      </c>
      <c r="Q17" s="549" t="s">
        <v>419</v>
      </c>
      <c r="R17" s="550"/>
      <c r="S17" s="121" t="s">
        <v>55</v>
      </c>
      <c r="T17" s="124">
        <f t="shared" ref="T17:T35" si="5">IF(S17="SI",15,0)</f>
        <v>15</v>
      </c>
      <c r="U17" s="121" t="s">
        <v>55</v>
      </c>
      <c r="V17" s="124">
        <f t="shared" ref="V17:V35" si="6">IF(U17="SI",5,0)</f>
        <v>5</v>
      </c>
      <c r="W17" s="121" t="s">
        <v>55</v>
      </c>
      <c r="X17" s="125">
        <f>IF(W17="SI",25,0)</f>
        <v>25</v>
      </c>
      <c r="Y17" s="121" t="s">
        <v>55</v>
      </c>
      <c r="Z17" s="124">
        <f t="shared" ref="Z17:Z35" si="7">IF(Y17="SI",15,0)</f>
        <v>15</v>
      </c>
      <c r="AA17" s="121" t="s">
        <v>55</v>
      </c>
      <c r="AB17" s="125">
        <f t="shared" ref="AB17:AB35" si="8">IF(AA17="SI",10,0)</f>
        <v>10</v>
      </c>
      <c r="AC17" s="121" t="s">
        <v>55</v>
      </c>
      <c r="AD17" s="124">
        <f t="shared" ref="AD17:AD35" si="9">IF(AC17="SI",30,0)</f>
        <v>30</v>
      </c>
      <c r="AE17" s="126">
        <f>T17+V17+X17+Z17+AB17+AD17</f>
        <v>100</v>
      </c>
      <c r="AF17" s="299" t="str">
        <f t="shared" ref="AF17:AF35" si="10">IF(AE17="","",IF(AE17="","",IF(AE17&gt;76,"2",IF(AE17&gt;=51,"1",IF(AE17&gt;=0,"0","")))))</f>
        <v>2</v>
      </c>
      <c r="AG17" s="28" t="s">
        <v>73</v>
      </c>
      <c r="AH17" s="29" t="str">
        <f t="shared" ref="AH17:AH35" si="11">IF(AG17="RARO","1",IF(AG17="IMPROBABLE","2",IF(AG17="POSIBLE","3",IF(AG17="PROBABLE","4",IF(AG17="CASI CIERTA","5","")))))</f>
        <v>2</v>
      </c>
      <c r="AI17" s="30" t="s">
        <v>53</v>
      </c>
      <c r="AJ17" s="29" t="str">
        <f t="shared" ref="AJ17:AJ35" si="12">IF(AI17="INSIGNIFICANTE","1",IF(AI17="MENOR","2",IF(AI17="MODERADO","3",IF(AI17="MAYOR","4",IF(AI17="CATASTRÓFICO","5","")))))</f>
        <v>4</v>
      </c>
      <c r="AK17" s="31">
        <f t="shared" ref="AK17:AK32" si="13">IF(AH17="","",AH17*AJ17)</f>
        <v>8</v>
      </c>
      <c r="AL17" s="31" t="str">
        <f t="shared" ref="AL17:AL32" si="14">IF(AK17="","",IF(AK17&gt;=15,"RIESGO EXTREMO",IF(AK17&gt;=7,"RIESGO ALTO",IF(AK17&gt;=4,"RIESGO MODERADO",IF(AK17&gt;=1,"RIESGO BAJO","")))))</f>
        <v>RIESGO ALTO</v>
      </c>
      <c r="AM17" s="32" t="str">
        <f t="shared" ref="AM17:AM35" si="15">IF(AL17="","",IF(AL17="RIESGO EXTREMO","COMPARTIR O TRANSFERIR EL RIESGO",IF(AL17="RIESGO ALTO","EVITAR EL RIESGO",IF(AL17="RIESGO MODERADO","REDUCIR EL RIESGO",IF(AL17="RIESGO BAJO","ASUMIR","")))))</f>
        <v>EVITAR EL RIESGO</v>
      </c>
      <c r="AN17" s="408" t="s">
        <v>420</v>
      </c>
      <c r="AO17" s="122" t="s">
        <v>421</v>
      </c>
      <c r="AP17" s="141">
        <v>42735</v>
      </c>
      <c r="AQ17" s="407" t="s">
        <v>422</v>
      </c>
    </row>
    <row r="18" spans="2:43" s="19" customFormat="1" ht="102.75" customHeight="1">
      <c r="B18" s="41">
        <v>2</v>
      </c>
      <c r="C18" s="42" t="s">
        <v>100</v>
      </c>
      <c r="D18" s="43" t="s">
        <v>105</v>
      </c>
      <c r="E18" s="44" t="s">
        <v>423</v>
      </c>
      <c r="F18" s="133" t="s">
        <v>424</v>
      </c>
      <c r="G18" s="62" t="s">
        <v>425</v>
      </c>
      <c r="H18" s="62" t="s">
        <v>426</v>
      </c>
      <c r="I18" s="46" t="s">
        <v>72</v>
      </c>
      <c r="J18" s="47" t="str">
        <f t="shared" si="0"/>
        <v>impacto</v>
      </c>
      <c r="K18" s="48" t="s">
        <v>65</v>
      </c>
      <c r="L18" s="49" t="str">
        <f t="shared" si="1"/>
        <v>4</v>
      </c>
      <c r="M18" s="50" t="s">
        <v>53</v>
      </c>
      <c r="N18" s="49" t="str">
        <f t="shared" si="2"/>
        <v>4</v>
      </c>
      <c r="O18" s="51">
        <f t="shared" si="3"/>
        <v>16</v>
      </c>
      <c r="P18" s="52" t="str">
        <f t="shared" si="4"/>
        <v>RIESGO EXTREMO</v>
      </c>
      <c r="Q18" s="537" t="s">
        <v>427</v>
      </c>
      <c r="R18" s="538"/>
      <c r="S18" s="50" t="s">
        <v>56</v>
      </c>
      <c r="T18" s="53">
        <f t="shared" si="5"/>
        <v>0</v>
      </c>
      <c r="U18" s="50" t="s">
        <v>56</v>
      </c>
      <c r="V18" s="53">
        <f t="shared" si="6"/>
        <v>0</v>
      </c>
      <c r="W18" s="50" t="s">
        <v>56</v>
      </c>
      <c r="X18" s="54">
        <f t="shared" ref="X18:X35" si="16">IF(W18="SI",25,0)</f>
        <v>0</v>
      </c>
      <c r="Y18" s="50" t="s">
        <v>56</v>
      </c>
      <c r="Z18" s="53">
        <f t="shared" si="7"/>
        <v>0</v>
      </c>
      <c r="AA18" s="50" t="s">
        <v>56</v>
      </c>
      <c r="AB18" s="54">
        <f t="shared" si="8"/>
        <v>0</v>
      </c>
      <c r="AC18" s="50" t="s">
        <v>56</v>
      </c>
      <c r="AD18" s="53">
        <f t="shared" si="9"/>
        <v>0</v>
      </c>
      <c r="AE18" s="55">
        <f t="shared" ref="AE18:AE35" si="17">T18+V18+X18+Z18+AB18+AD18</f>
        <v>0</v>
      </c>
      <c r="AF18" s="300" t="str">
        <f t="shared" si="10"/>
        <v>0</v>
      </c>
      <c r="AG18" s="48" t="s">
        <v>65</v>
      </c>
      <c r="AH18" s="49" t="str">
        <f t="shared" si="11"/>
        <v>4</v>
      </c>
      <c r="AI18" s="50" t="s">
        <v>53</v>
      </c>
      <c r="AJ18" s="49" t="str">
        <f t="shared" si="12"/>
        <v>4</v>
      </c>
      <c r="AK18" s="51">
        <f t="shared" si="13"/>
        <v>16</v>
      </c>
      <c r="AL18" s="51" t="str">
        <f t="shared" si="14"/>
        <v>RIESGO EXTREMO</v>
      </c>
      <c r="AM18" s="52" t="str">
        <f t="shared" si="15"/>
        <v>COMPARTIR O TRANSFERIR EL RIESGO</v>
      </c>
      <c r="AN18" s="397" t="s">
        <v>428</v>
      </c>
      <c r="AO18" s="51" t="s">
        <v>421</v>
      </c>
      <c r="AP18" s="95" t="s">
        <v>429</v>
      </c>
      <c r="AQ18" s="134" t="s">
        <v>430</v>
      </c>
    </row>
    <row r="19" spans="2:43" s="19" customFormat="1" ht="102" customHeight="1">
      <c r="B19" s="41">
        <v>3</v>
      </c>
      <c r="C19" s="42" t="s">
        <v>100</v>
      </c>
      <c r="D19" s="43" t="s">
        <v>111</v>
      </c>
      <c r="E19" s="44" t="s">
        <v>327</v>
      </c>
      <c r="F19" s="135" t="s">
        <v>431</v>
      </c>
      <c r="G19" s="62" t="s">
        <v>432</v>
      </c>
      <c r="H19" s="62" t="s">
        <v>433</v>
      </c>
      <c r="I19" s="46" t="s">
        <v>64</v>
      </c>
      <c r="J19" s="47" t="str">
        <f t="shared" si="0"/>
        <v>impacto</v>
      </c>
      <c r="K19" s="48" t="s">
        <v>73</v>
      </c>
      <c r="L19" s="49" t="str">
        <f t="shared" si="1"/>
        <v>2</v>
      </c>
      <c r="M19" s="50" t="s">
        <v>53</v>
      </c>
      <c r="N19" s="49" t="str">
        <f t="shared" si="2"/>
        <v>4</v>
      </c>
      <c r="O19" s="51">
        <f t="shared" si="3"/>
        <v>8</v>
      </c>
      <c r="P19" s="52" t="str">
        <f t="shared" si="4"/>
        <v>RIESGO ALTO</v>
      </c>
      <c r="Q19" s="537" t="s">
        <v>434</v>
      </c>
      <c r="R19" s="538"/>
      <c r="S19" s="50" t="s">
        <v>55</v>
      </c>
      <c r="T19" s="53">
        <f t="shared" si="5"/>
        <v>15</v>
      </c>
      <c r="U19" s="50" t="s">
        <v>55</v>
      </c>
      <c r="V19" s="53">
        <f t="shared" si="6"/>
        <v>5</v>
      </c>
      <c r="W19" s="50" t="s">
        <v>55</v>
      </c>
      <c r="X19" s="54">
        <f t="shared" si="16"/>
        <v>25</v>
      </c>
      <c r="Y19" s="50" t="s">
        <v>55</v>
      </c>
      <c r="Z19" s="53">
        <f t="shared" si="7"/>
        <v>15</v>
      </c>
      <c r="AA19" s="50" t="s">
        <v>55</v>
      </c>
      <c r="AB19" s="54">
        <f t="shared" si="8"/>
        <v>10</v>
      </c>
      <c r="AC19" s="50" t="s">
        <v>55</v>
      </c>
      <c r="AD19" s="53">
        <f t="shared" si="9"/>
        <v>30</v>
      </c>
      <c r="AE19" s="55">
        <f t="shared" si="17"/>
        <v>100</v>
      </c>
      <c r="AF19" s="300" t="str">
        <f t="shared" si="10"/>
        <v>2</v>
      </c>
      <c r="AG19" s="48" t="s">
        <v>74</v>
      </c>
      <c r="AH19" s="49" t="str">
        <f t="shared" si="11"/>
        <v>1</v>
      </c>
      <c r="AI19" s="50" t="s">
        <v>53</v>
      </c>
      <c r="AJ19" s="49" t="str">
        <f t="shared" si="12"/>
        <v>4</v>
      </c>
      <c r="AK19" s="51">
        <f t="shared" si="13"/>
        <v>4</v>
      </c>
      <c r="AL19" s="51" t="str">
        <f t="shared" si="14"/>
        <v>RIESGO MODERADO</v>
      </c>
      <c r="AM19" s="52" t="str">
        <f t="shared" si="15"/>
        <v>REDUCIR EL RIESGO</v>
      </c>
      <c r="AN19" s="397" t="s">
        <v>435</v>
      </c>
      <c r="AO19" s="51" t="s">
        <v>421</v>
      </c>
      <c r="AP19" s="95">
        <v>42735</v>
      </c>
      <c r="AQ19" s="134" t="s">
        <v>436</v>
      </c>
    </row>
    <row r="20" spans="2:43" s="19" customFormat="1" ht="78" customHeight="1">
      <c r="B20" s="41">
        <v>4</v>
      </c>
      <c r="C20" s="42" t="s">
        <v>100</v>
      </c>
      <c r="D20" s="43" t="s">
        <v>105</v>
      </c>
      <c r="E20" s="44" t="s">
        <v>423</v>
      </c>
      <c r="F20" s="136" t="s">
        <v>437</v>
      </c>
      <c r="G20" s="62" t="s">
        <v>438</v>
      </c>
      <c r="H20" s="62" t="s">
        <v>439</v>
      </c>
      <c r="I20" s="46" t="s">
        <v>81</v>
      </c>
      <c r="J20" s="47" t="str">
        <f t="shared" si="0"/>
        <v>impactoco</v>
      </c>
      <c r="K20" s="48" t="s">
        <v>74</v>
      </c>
      <c r="L20" s="49" t="str">
        <f t="shared" si="1"/>
        <v>1</v>
      </c>
      <c r="M20" s="50" t="s">
        <v>53</v>
      </c>
      <c r="N20" s="49" t="str">
        <f t="shared" si="2"/>
        <v>4</v>
      </c>
      <c r="O20" s="51">
        <f t="shared" si="3"/>
        <v>4</v>
      </c>
      <c r="P20" s="52" t="str">
        <f t="shared" si="4"/>
        <v>RIESGO MODERADO</v>
      </c>
      <c r="Q20" s="537" t="s">
        <v>440</v>
      </c>
      <c r="R20" s="538"/>
      <c r="S20" s="50" t="s">
        <v>55</v>
      </c>
      <c r="T20" s="53">
        <f t="shared" si="5"/>
        <v>15</v>
      </c>
      <c r="U20" s="50" t="s">
        <v>55</v>
      </c>
      <c r="V20" s="53">
        <f t="shared" si="6"/>
        <v>5</v>
      </c>
      <c r="W20" s="50" t="s">
        <v>55</v>
      </c>
      <c r="X20" s="54">
        <f t="shared" si="16"/>
        <v>25</v>
      </c>
      <c r="Y20" s="50" t="s">
        <v>55</v>
      </c>
      <c r="Z20" s="53">
        <f t="shared" si="7"/>
        <v>15</v>
      </c>
      <c r="AA20" s="50" t="s">
        <v>55</v>
      </c>
      <c r="AB20" s="54">
        <f t="shared" si="8"/>
        <v>10</v>
      </c>
      <c r="AC20" s="50" t="s">
        <v>55</v>
      </c>
      <c r="AD20" s="53">
        <f t="shared" si="9"/>
        <v>30</v>
      </c>
      <c r="AE20" s="55">
        <f t="shared" si="17"/>
        <v>100</v>
      </c>
      <c r="AF20" s="300" t="str">
        <f t="shared" si="10"/>
        <v>2</v>
      </c>
      <c r="AG20" s="48" t="s">
        <v>74</v>
      </c>
      <c r="AH20" s="49" t="str">
        <f t="shared" si="11"/>
        <v>1</v>
      </c>
      <c r="AI20" s="50" t="s">
        <v>53</v>
      </c>
      <c r="AJ20" s="49" t="str">
        <f t="shared" si="12"/>
        <v>4</v>
      </c>
      <c r="AK20" s="51">
        <f t="shared" si="13"/>
        <v>4</v>
      </c>
      <c r="AL20" s="51" t="str">
        <f t="shared" si="14"/>
        <v>RIESGO MODERADO</v>
      </c>
      <c r="AM20" s="52" t="str">
        <f t="shared" si="15"/>
        <v>REDUCIR EL RIESGO</v>
      </c>
      <c r="AN20" s="397" t="s">
        <v>441</v>
      </c>
      <c r="AO20" s="51" t="s">
        <v>421</v>
      </c>
      <c r="AP20" s="95">
        <v>42735</v>
      </c>
      <c r="AQ20" s="134" t="s">
        <v>442</v>
      </c>
    </row>
    <row r="21" spans="2:43" s="19" customFormat="1" ht="109.5" customHeight="1">
      <c r="B21" s="41">
        <v>5</v>
      </c>
      <c r="C21" s="42" t="s">
        <v>47</v>
      </c>
      <c r="D21" s="43" t="s">
        <v>48</v>
      </c>
      <c r="E21" s="44" t="s">
        <v>443</v>
      </c>
      <c r="F21" s="45" t="s">
        <v>444</v>
      </c>
      <c r="G21" s="62" t="s">
        <v>445</v>
      </c>
      <c r="H21" s="62" t="s">
        <v>446</v>
      </c>
      <c r="I21" s="46" t="s">
        <v>51</v>
      </c>
      <c r="J21" s="47" t="str">
        <f t="shared" si="0"/>
        <v>impacto</v>
      </c>
      <c r="K21" s="48" t="s">
        <v>65</v>
      </c>
      <c r="L21" s="49" t="str">
        <f t="shared" si="1"/>
        <v>4</v>
      </c>
      <c r="M21" s="50" t="s">
        <v>83</v>
      </c>
      <c r="N21" s="49" t="str">
        <f t="shared" si="2"/>
        <v>3</v>
      </c>
      <c r="O21" s="51">
        <f t="shared" si="3"/>
        <v>12</v>
      </c>
      <c r="P21" s="52" t="str">
        <f t="shared" si="4"/>
        <v>RIESGO ALTO</v>
      </c>
      <c r="Q21" s="537" t="s">
        <v>447</v>
      </c>
      <c r="R21" s="538"/>
      <c r="S21" s="50" t="s">
        <v>55</v>
      </c>
      <c r="T21" s="53">
        <f t="shared" si="5"/>
        <v>15</v>
      </c>
      <c r="U21" s="50" t="s">
        <v>55</v>
      </c>
      <c r="V21" s="53">
        <f t="shared" si="6"/>
        <v>5</v>
      </c>
      <c r="W21" s="50" t="s">
        <v>55</v>
      </c>
      <c r="X21" s="54">
        <f t="shared" si="16"/>
        <v>25</v>
      </c>
      <c r="Y21" s="50" t="s">
        <v>55</v>
      </c>
      <c r="Z21" s="53">
        <f t="shared" si="7"/>
        <v>15</v>
      </c>
      <c r="AA21" s="50" t="s">
        <v>55</v>
      </c>
      <c r="AB21" s="54">
        <f t="shared" si="8"/>
        <v>10</v>
      </c>
      <c r="AC21" s="50" t="s">
        <v>55</v>
      </c>
      <c r="AD21" s="53">
        <f t="shared" si="9"/>
        <v>30</v>
      </c>
      <c r="AE21" s="55">
        <f t="shared" si="17"/>
        <v>100</v>
      </c>
      <c r="AF21" s="300" t="str">
        <f t="shared" si="10"/>
        <v>2</v>
      </c>
      <c r="AG21" s="48" t="s">
        <v>73</v>
      </c>
      <c r="AH21" s="49" t="str">
        <f t="shared" si="11"/>
        <v>2</v>
      </c>
      <c r="AI21" s="50" t="s">
        <v>83</v>
      </c>
      <c r="AJ21" s="49" t="str">
        <f t="shared" si="12"/>
        <v>3</v>
      </c>
      <c r="AK21" s="51">
        <f t="shared" si="13"/>
        <v>6</v>
      </c>
      <c r="AL21" s="51" t="str">
        <f t="shared" si="14"/>
        <v>RIESGO MODERADO</v>
      </c>
      <c r="AM21" s="52" t="str">
        <f t="shared" si="15"/>
        <v>REDUCIR EL RIESGO</v>
      </c>
      <c r="AN21" s="397" t="s">
        <v>448</v>
      </c>
      <c r="AO21" s="51" t="s">
        <v>421</v>
      </c>
      <c r="AP21" s="95">
        <v>42735</v>
      </c>
      <c r="AQ21" s="134" t="s">
        <v>449</v>
      </c>
    </row>
    <row r="22" spans="2:43" s="19" customFormat="1" ht="123" customHeight="1">
      <c r="B22" s="41">
        <v>6</v>
      </c>
      <c r="C22" s="42" t="s">
        <v>100</v>
      </c>
      <c r="D22" s="43" t="s">
        <v>105</v>
      </c>
      <c r="E22" s="44" t="s">
        <v>320</v>
      </c>
      <c r="F22" s="45" t="s">
        <v>450</v>
      </c>
      <c r="G22" s="62" t="s">
        <v>451</v>
      </c>
      <c r="H22" s="62" t="s">
        <v>452</v>
      </c>
      <c r="I22" s="46" t="s">
        <v>116</v>
      </c>
      <c r="J22" s="47" t="str">
        <f t="shared" si="0"/>
        <v>impacto</v>
      </c>
      <c r="K22" s="48" t="s">
        <v>131</v>
      </c>
      <c r="L22" s="49" t="str">
        <f t="shared" si="1"/>
        <v>3</v>
      </c>
      <c r="M22" s="50" t="s">
        <v>135</v>
      </c>
      <c r="N22" s="49" t="str">
        <f t="shared" si="2"/>
        <v>1</v>
      </c>
      <c r="O22" s="51">
        <f t="shared" si="3"/>
        <v>3</v>
      </c>
      <c r="P22" s="52" t="str">
        <f t="shared" si="4"/>
        <v>RIESGO BAJO</v>
      </c>
      <c r="Q22" s="537" t="s">
        <v>453</v>
      </c>
      <c r="R22" s="538"/>
      <c r="S22" s="50" t="s">
        <v>55</v>
      </c>
      <c r="T22" s="53">
        <f t="shared" si="5"/>
        <v>15</v>
      </c>
      <c r="U22" s="50" t="s">
        <v>55</v>
      </c>
      <c r="V22" s="53">
        <f t="shared" si="6"/>
        <v>5</v>
      </c>
      <c r="W22" s="50" t="s">
        <v>55</v>
      </c>
      <c r="X22" s="54">
        <f t="shared" si="16"/>
        <v>25</v>
      </c>
      <c r="Y22" s="50" t="s">
        <v>55</v>
      </c>
      <c r="Z22" s="53">
        <f t="shared" si="7"/>
        <v>15</v>
      </c>
      <c r="AA22" s="50" t="s">
        <v>56</v>
      </c>
      <c r="AB22" s="54">
        <f t="shared" si="8"/>
        <v>0</v>
      </c>
      <c r="AC22" s="50" t="s">
        <v>55</v>
      </c>
      <c r="AD22" s="53">
        <f t="shared" si="9"/>
        <v>30</v>
      </c>
      <c r="AE22" s="55">
        <f t="shared" si="17"/>
        <v>90</v>
      </c>
      <c r="AF22" s="300" t="str">
        <f t="shared" si="10"/>
        <v>2</v>
      </c>
      <c r="AG22" s="48" t="s">
        <v>74</v>
      </c>
      <c r="AH22" s="49" t="str">
        <f t="shared" si="11"/>
        <v>1</v>
      </c>
      <c r="AI22" s="50" t="s">
        <v>135</v>
      </c>
      <c r="AJ22" s="49" t="str">
        <f t="shared" si="12"/>
        <v>1</v>
      </c>
      <c r="AK22" s="51">
        <f t="shared" si="13"/>
        <v>1</v>
      </c>
      <c r="AL22" s="51" t="str">
        <f t="shared" si="14"/>
        <v>RIESGO BAJO</v>
      </c>
      <c r="AM22" s="52" t="str">
        <f t="shared" si="15"/>
        <v>ASUMIR</v>
      </c>
      <c r="AN22" s="397" t="s">
        <v>454</v>
      </c>
      <c r="AO22" s="51" t="s">
        <v>421</v>
      </c>
      <c r="AP22" s="95">
        <v>42735</v>
      </c>
      <c r="AQ22" s="134" t="s">
        <v>455</v>
      </c>
    </row>
    <row r="23" spans="2:43" s="19" customFormat="1" ht="94.5" customHeight="1">
      <c r="B23" s="41">
        <v>7</v>
      </c>
      <c r="C23" s="42" t="s">
        <v>100</v>
      </c>
      <c r="D23" s="43" t="s">
        <v>105</v>
      </c>
      <c r="E23" s="44" t="s">
        <v>423</v>
      </c>
      <c r="F23" s="45" t="s">
        <v>456</v>
      </c>
      <c r="G23" s="62" t="s">
        <v>457</v>
      </c>
      <c r="H23" s="62" t="s">
        <v>458</v>
      </c>
      <c r="I23" s="46" t="s">
        <v>81</v>
      </c>
      <c r="J23" s="47" t="str">
        <f t="shared" si="0"/>
        <v>impactoco</v>
      </c>
      <c r="K23" s="48" t="s">
        <v>74</v>
      </c>
      <c r="L23" s="49" t="str">
        <f t="shared" si="1"/>
        <v>1</v>
      </c>
      <c r="M23" s="50" t="s">
        <v>53</v>
      </c>
      <c r="N23" s="49" t="str">
        <f t="shared" si="2"/>
        <v>4</v>
      </c>
      <c r="O23" s="51">
        <f t="shared" si="3"/>
        <v>4</v>
      </c>
      <c r="P23" s="52" t="str">
        <f t="shared" si="4"/>
        <v>RIESGO MODERADO</v>
      </c>
      <c r="Q23" s="537" t="s">
        <v>459</v>
      </c>
      <c r="R23" s="538"/>
      <c r="S23" s="50" t="s">
        <v>55</v>
      </c>
      <c r="T23" s="53">
        <f t="shared" si="5"/>
        <v>15</v>
      </c>
      <c r="U23" s="50" t="s">
        <v>55</v>
      </c>
      <c r="V23" s="53">
        <f t="shared" si="6"/>
        <v>5</v>
      </c>
      <c r="W23" s="50" t="s">
        <v>55</v>
      </c>
      <c r="X23" s="54">
        <f t="shared" si="16"/>
        <v>25</v>
      </c>
      <c r="Y23" s="50" t="s">
        <v>55</v>
      </c>
      <c r="Z23" s="53">
        <f t="shared" si="7"/>
        <v>15</v>
      </c>
      <c r="AA23" s="50" t="s">
        <v>55</v>
      </c>
      <c r="AB23" s="54">
        <f t="shared" si="8"/>
        <v>10</v>
      </c>
      <c r="AC23" s="50" t="s">
        <v>55</v>
      </c>
      <c r="AD23" s="53">
        <f t="shared" si="9"/>
        <v>30</v>
      </c>
      <c r="AE23" s="55">
        <f t="shared" si="17"/>
        <v>100</v>
      </c>
      <c r="AF23" s="300" t="str">
        <f t="shared" si="10"/>
        <v>2</v>
      </c>
      <c r="AG23" s="48" t="s">
        <v>74</v>
      </c>
      <c r="AH23" s="49" t="str">
        <f t="shared" si="11"/>
        <v>1</v>
      </c>
      <c r="AI23" s="50" t="s">
        <v>53</v>
      </c>
      <c r="AJ23" s="49" t="str">
        <f t="shared" si="12"/>
        <v>4</v>
      </c>
      <c r="AK23" s="51">
        <f t="shared" si="13"/>
        <v>4</v>
      </c>
      <c r="AL23" s="51" t="str">
        <f t="shared" si="14"/>
        <v>RIESGO MODERADO</v>
      </c>
      <c r="AM23" s="52" t="str">
        <f t="shared" si="15"/>
        <v>REDUCIR EL RIESGO</v>
      </c>
      <c r="AN23" s="397" t="s">
        <v>460</v>
      </c>
      <c r="AO23" s="51" t="s">
        <v>421</v>
      </c>
      <c r="AP23" s="95">
        <v>42735</v>
      </c>
      <c r="AQ23" s="134" t="s">
        <v>461</v>
      </c>
    </row>
    <row r="24" spans="2:43" s="19" customFormat="1" ht="164.25" customHeight="1">
      <c r="B24" s="41">
        <v>9</v>
      </c>
      <c r="C24" s="42" t="s">
        <v>47</v>
      </c>
      <c r="D24" s="43" t="s">
        <v>118</v>
      </c>
      <c r="E24" s="44" t="s">
        <v>198</v>
      </c>
      <c r="F24" s="45" t="s">
        <v>462</v>
      </c>
      <c r="G24" s="62" t="s">
        <v>463</v>
      </c>
      <c r="H24" s="62" t="s">
        <v>464</v>
      </c>
      <c r="I24" s="46" t="s">
        <v>51</v>
      </c>
      <c r="J24" s="47" t="str">
        <f t="shared" si="0"/>
        <v>impacto</v>
      </c>
      <c r="K24" s="48" t="s">
        <v>73</v>
      </c>
      <c r="L24" s="49" t="str">
        <f t="shared" si="1"/>
        <v>2</v>
      </c>
      <c r="M24" s="50" t="s">
        <v>83</v>
      </c>
      <c r="N24" s="49" t="str">
        <f t="shared" si="2"/>
        <v>3</v>
      </c>
      <c r="O24" s="51">
        <f t="shared" si="3"/>
        <v>6</v>
      </c>
      <c r="P24" s="52" t="str">
        <f t="shared" si="4"/>
        <v>RIESGO MODERADO</v>
      </c>
      <c r="Q24" s="537" t="s">
        <v>465</v>
      </c>
      <c r="R24" s="538"/>
      <c r="S24" s="50" t="s">
        <v>55</v>
      </c>
      <c r="T24" s="53">
        <f t="shared" si="5"/>
        <v>15</v>
      </c>
      <c r="U24" s="50" t="s">
        <v>55</v>
      </c>
      <c r="V24" s="53">
        <f t="shared" si="6"/>
        <v>5</v>
      </c>
      <c r="W24" s="50" t="s">
        <v>55</v>
      </c>
      <c r="X24" s="54">
        <f t="shared" si="16"/>
        <v>25</v>
      </c>
      <c r="Y24" s="50" t="s">
        <v>55</v>
      </c>
      <c r="Z24" s="53">
        <f t="shared" si="7"/>
        <v>15</v>
      </c>
      <c r="AA24" s="50" t="s">
        <v>55</v>
      </c>
      <c r="AB24" s="54">
        <f t="shared" si="8"/>
        <v>10</v>
      </c>
      <c r="AC24" s="50" t="s">
        <v>55</v>
      </c>
      <c r="AD24" s="53">
        <f t="shared" si="9"/>
        <v>30</v>
      </c>
      <c r="AE24" s="55">
        <f t="shared" si="17"/>
        <v>100</v>
      </c>
      <c r="AF24" s="300" t="str">
        <f t="shared" si="10"/>
        <v>2</v>
      </c>
      <c r="AG24" s="48" t="s">
        <v>74</v>
      </c>
      <c r="AH24" s="49" t="str">
        <f t="shared" si="11"/>
        <v>1</v>
      </c>
      <c r="AI24" s="50" t="s">
        <v>83</v>
      </c>
      <c r="AJ24" s="49" t="str">
        <f t="shared" si="12"/>
        <v>3</v>
      </c>
      <c r="AK24" s="51">
        <f t="shared" si="13"/>
        <v>3</v>
      </c>
      <c r="AL24" s="51" t="str">
        <f t="shared" si="14"/>
        <v>RIESGO BAJO</v>
      </c>
      <c r="AM24" s="52" t="str">
        <f t="shared" si="15"/>
        <v>ASUMIR</v>
      </c>
      <c r="AN24" s="302" t="s">
        <v>466</v>
      </c>
      <c r="AO24" s="51" t="s">
        <v>421</v>
      </c>
      <c r="AP24" s="95">
        <v>42735</v>
      </c>
      <c r="AQ24" s="69" t="s">
        <v>467</v>
      </c>
    </row>
    <row r="25" spans="2:43" s="19" customFormat="1" ht="36.75" customHeight="1">
      <c r="B25" s="41">
        <v>10</v>
      </c>
      <c r="C25" s="42"/>
      <c r="D25" s="43"/>
      <c r="E25" s="44"/>
      <c r="F25" s="45"/>
      <c r="G25" s="62"/>
      <c r="H25" s="62"/>
      <c r="I25" s="46"/>
      <c r="J25" s="47" t="str">
        <f t="shared" si="0"/>
        <v>impacto</v>
      </c>
      <c r="K25" s="48"/>
      <c r="L25" s="49" t="str">
        <f t="shared" si="1"/>
        <v/>
      </c>
      <c r="M25" s="50"/>
      <c r="N25" s="49" t="str">
        <f t="shared" si="2"/>
        <v/>
      </c>
      <c r="O25" s="51"/>
      <c r="P25" s="52"/>
      <c r="Q25" s="537"/>
      <c r="R25" s="538"/>
      <c r="S25" s="50"/>
      <c r="T25" s="53">
        <f t="shared" si="5"/>
        <v>0</v>
      </c>
      <c r="U25" s="50"/>
      <c r="V25" s="53">
        <f t="shared" si="6"/>
        <v>0</v>
      </c>
      <c r="W25" s="50"/>
      <c r="X25" s="54">
        <f t="shared" si="16"/>
        <v>0</v>
      </c>
      <c r="Y25" s="50"/>
      <c r="Z25" s="53">
        <f t="shared" si="7"/>
        <v>0</v>
      </c>
      <c r="AA25" s="50"/>
      <c r="AB25" s="54">
        <f t="shared" si="8"/>
        <v>0</v>
      </c>
      <c r="AC25" s="50"/>
      <c r="AD25" s="53">
        <f t="shared" si="9"/>
        <v>0</v>
      </c>
      <c r="AE25" s="55">
        <f t="shared" si="17"/>
        <v>0</v>
      </c>
      <c r="AF25" s="300" t="str">
        <f t="shared" si="10"/>
        <v>0</v>
      </c>
      <c r="AG25" s="48"/>
      <c r="AH25" s="49" t="str">
        <f t="shared" si="11"/>
        <v/>
      </c>
      <c r="AI25" s="50"/>
      <c r="AJ25" s="49" t="str">
        <f t="shared" si="12"/>
        <v/>
      </c>
      <c r="AK25" s="51"/>
      <c r="AL25" s="51"/>
      <c r="AM25" s="52" t="str">
        <f t="shared" si="15"/>
        <v/>
      </c>
      <c r="AN25" s="304"/>
      <c r="AO25" s="51"/>
      <c r="AP25" s="64"/>
      <c r="AQ25" s="69"/>
    </row>
    <row r="26" spans="2:43" s="19" customFormat="1" ht="36.75" customHeight="1">
      <c r="B26" s="41">
        <v>11</v>
      </c>
      <c r="C26" s="42"/>
      <c r="D26" s="43"/>
      <c r="E26" s="44"/>
      <c r="F26" s="45"/>
      <c r="G26" s="62"/>
      <c r="H26" s="62"/>
      <c r="I26" s="46"/>
      <c r="J26" s="47" t="str">
        <f t="shared" si="0"/>
        <v>impacto</v>
      </c>
      <c r="K26" s="48"/>
      <c r="L26" s="49" t="str">
        <f t="shared" si="1"/>
        <v/>
      </c>
      <c r="M26" s="50"/>
      <c r="N26" s="49" t="str">
        <f t="shared" si="2"/>
        <v/>
      </c>
      <c r="O26" s="51"/>
      <c r="P26" s="52"/>
      <c r="Q26" s="537"/>
      <c r="R26" s="538"/>
      <c r="S26" s="50"/>
      <c r="T26" s="53">
        <f t="shared" si="5"/>
        <v>0</v>
      </c>
      <c r="U26" s="50"/>
      <c r="V26" s="53">
        <f t="shared" si="6"/>
        <v>0</v>
      </c>
      <c r="W26" s="50"/>
      <c r="X26" s="54">
        <f t="shared" si="16"/>
        <v>0</v>
      </c>
      <c r="Y26" s="50"/>
      <c r="Z26" s="53">
        <f t="shared" si="7"/>
        <v>0</v>
      </c>
      <c r="AA26" s="50"/>
      <c r="AB26" s="54">
        <f t="shared" si="8"/>
        <v>0</v>
      </c>
      <c r="AC26" s="50"/>
      <c r="AD26" s="53">
        <f t="shared" si="9"/>
        <v>0</v>
      </c>
      <c r="AE26" s="55">
        <f t="shared" si="17"/>
        <v>0</v>
      </c>
      <c r="AF26" s="300" t="str">
        <f t="shared" si="10"/>
        <v>0</v>
      </c>
      <c r="AG26" s="48"/>
      <c r="AH26" s="49" t="str">
        <f t="shared" si="11"/>
        <v/>
      </c>
      <c r="AI26" s="50"/>
      <c r="AJ26" s="49" t="str">
        <f t="shared" si="12"/>
        <v/>
      </c>
      <c r="AK26" s="51"/>
      <c r="AL26" s="51"/>
      <c r="AM26" s="52" t="str">
        <f t="shared" si="15"/>
        <v/>
      </c>
      <c r="AN26" s="304"/>
      <c r="AO26" s="51"/>
      <c r="AP26" s="64"/>
      <c r="AQ26" s="69"/>
    </row>
    <row r="27" spans="2:43" s="19" customFormat="1" ht="36.75" customHeight="1">
      <c r="B27" s="41">
        <v>12</v>
      </c>
      <c r="C27" s="42"/>
      <c r="D27" s="43"/>
      <c r="E27" s="44"/>
      <c r="F27" s="45"/>
      <c r="G27" s="62"/>
      <c r="H27" s="62"/>
      <c r="I27" s="46"/>
      <c r="J27" s="47" t="str">
        <f t="shared" si="0"/>
        <v>impacto</v>
      </c>
      <c r="K27" s="48"/>
      <c r="L27" s="49" t="str">
        <f t="shared" si="1"/>
        <v/>
      </c>
      <c r="M27" s="50"/>
      <c r="N27" s="49" t="str">
        <f t="shared" si="2"/>
        <v/>
      </c>
      <c r="O27" s="51" t="str">
        <f>IF(L27="","",L27*N27)</f>
        <v/>
      </c>
      <c r="P27" s="52" t="str">
        <f>IF(O27="","",IF(O27&gt;=15,"RIESGO EXTREMO",IF(O27&gt;=7,"RIESGO ALTO",IF(O27&gt;=4,"RIESGO MODERADO",IF(O27&gt;=1,"RIESGO BAJO","")))))</f>
        <v/>
      </c>
      <c r="Q27" s="537"/>
      <c r="R27" s="538"/>
      <c r="S27" s="50"/>
      <c r="T27" s="53">
        <f t="shared" si="5"/>
        <v>0</v>
      </c>
      <c r="U27" s="50"/>
      <c r="V27" s="53">
        <f t="shared" si="6"/>
        <v>0</v>
      </c>
      <c r="W27" s="50"/>
      <c r="X27" s="54">
        <f t="shared" si="16"/>
        <v>0</v>
      </c>
      <c r="Y27" s="50"/>
      <c r="Z27" s="53">
        <f t="shared" si="7"/>
        <v>0</v>
      </c>
      <c r="AA27" s="50"/>
      <c r="AB27" s="54">
        <f t="shared" si="8"/>
        <v>0</v>
      </c>
      <c r="AC27" s="50"/>
      <c r="AD27" s="53">
        <f t="shared" si="9"/>
        <v>0</v>
      </c>
      <c r="AE27" s="55">
        <f t="shared" si="17"/>
        <v>0</v>
      </c>
      <c r="AF27" s="300" t="str">
        <f t="shared" si="10"/>
        <v>0</v>
      </c>
      <c r="AG27" s="48"/>
      <c r="AH27" s="49" t="str">
        <f t="shared" si="11"/>
        <v/>
      </c>
      <c r="AI27" s="50"/>
      <c r="AJ27" s="49" t="str">
        <f t="shared" si="12"/>
        <v/>
      </c>
      <c r="AK27" s="51" t="str">
        <f>IF(AH27="","",AH27*AJ27)</f>
        <v/>
      </c>
      <c r="AL27" s="51" t="str">
        <f>IF(AK27="","",IF(AK27&gt;=15,"RIESGO EXTREMO",IF(AK27&gt;=7,"RIESGO ALTO",IF(AK27&gt;=4,"RIESGO MODERADO",IF(AK27&gt;=1,"RIESGO BAJO","")))))</f>
        <v/>
      </c>
      <c r="AM27" s="52" t="str">
        <f t="shared" si="15"/>
        <v/>
      </c>
      <c r="AN27" s="304"/>
      <c r="AO27" s="51"/>
      <c r="AP27" s="64"/>
      <c r="AQ27" s="69"/>
    </row>
    <row r="28" spans="2:43" s="19" customFormat="1" ht="36.75" customHeight="1">
      <c r="B28" s="41">
        <v>13</v>
      </c>
      <c r="C28" s="42"/>
      <c r="D28" s="43"/>
      <c r="E28" s="44"/>
      <c r="F28" s="45"/>
      <c r="G28" s="62"/>
      <c r="H28" s="62"/>
      <c r="I28" s="46"/>
      <c r="J28" s="47" t="str">
        <f t="shared" si="0"/>
        <v>impacto</v>
      </c>
      <c r="K28" s="48"/>
      <c r="L28" s="49" t="str">
        <f t="shared" si="1"/>
        <v/>
      </c>
      <c r="M28" s="50"/>
      <c r="N28" s="49" t="str">
        <f t="shared" si="2"/>
        <v/>
      </c>
      <c r="O28" s="51" t="str">
        <f>IF(L28="","",L28*N28)</f>
        <v/>
      </c>
      <c r="P28" s="52" t="str">
        <f>IF(O28="","",IF(O28&gt;=15,"RIESGO EXTREMO",IF(O28&gt;=7,"RIESGO ALTO",IF(O28&gt;=4,"RIESGO MODERADO",IF(O28&gt;=1,"RIESGO BAJO","")))))</f>
        <v/>
      </c>
      <c r="Q28" s="537"/>
      <c r="R28" s="538"/>
      <c r="S28" s="50"/>
      <c r="T28" s="53">
        <f t="shared" si="5"/>
        <v>0</v>
      </c>
      <c r="U28" s="50"/>
      <c r="V28" s="53">
        <f t="shared" si="6"/>
        <v>0</v>
      </c>
      <c r="W28" s="50"/>
      <c r="X28" s="54">
        <f t="shared" si="16"/>
        <v>0</v>
      </c>
      <c r="Y28" s="50"/>
      <c r="Z28" s="53">
        <f t="shared" si="7"/>
        <v>0</v>
      </c>
      <c r="AA28" s="50"/>
      <c r="AB28" s="54">
        <f t="shared" si="8"/>
        <v>0</v>
      </c>
      <c r="AC28" s="50"/>
      <c r="AD28" s="53">
        <f t="shared" si="9"/>
        <v>0</v>
      </c>
      <c r="AE28" s="55">
        <f t="shared" si="17"/>
        <v>0</v>
      </c>
      <c r="AF28" s="300" t="str">
        <f t="shared" si="10"/>
        <v>0</v>
      </c>
      <c r="AG28" s="48"/>
      <c r="AH28" s="49" t="str">
        <f t="shared" si="11"/>
        <v/>
      </c>
      <c r="AI28" s="50"/>
      <c r="AJ28" s="49" t="str">
        <f t="shared" si="12"/>
        <v/>
      </c>
      <c r="AK28" s="51" t="str">
        <f>IF(AH28="","",AH28*AJ28)</f>
        <v/>
      </c>
      <c r="AL28" s="51" t="str">
        <f>IF(AK28="","",IF(AK28&gt;=15,"RIESGO EXTREMO",IF(AK28&gt;=7,"RIESGO ALTO",IF(AK28&gt;=4,"RIESGO MODERADO",IF(AK28&gt;=1,"RIESGO BAJO","")))))</f>
        <v/>
      </c>
      <c r="AM28" s="52" t="str">
        <f t="shared" si="15"/>
        <v/>
      </c>
      <c r="AN28" s="304"/>
      <c r="AO28" s="51"/>
      <c r="AP28" s="64"/>
      <c r="AQ28" s="69"/>
    </row>
    <row r="29" spans="2:43" s="19" customFormat="1" ht="36.75" customHeight="1">
      <c r="B29" s="41">
        <v>14</v>
      </c>
      <c r="C29" s="42"/>
      <c r="D29" s="43"/>
      <c r="E29" s="44"/>
      <c r="F29" s="45"/>
      <c r="G29" s="62"/>
      <c r="H29" s="62"/>
      <c r="I29" s="46"/>
      <c r="J29" s="47" t="str">
        <f t="shared" si="0"/>
        <v>impacto</v>
      </c>
      <c r="K29" s="48"/>
      <c r="L29" s="49" t="str">
        <f t="shared" si="1"/>
        <v/>
      </c>
      <c r="M29" s="50"/>
      <c r="N29" s="49" t="str">
        <f t="shared" si="2"/>
        <v/>
      </c>
      <c r="O29" s="51"/>
      <c r="P29" s="52"/>
      <c r="Q29" s="537"/>
      <c r="R29" s="538"/>
      <c r="S29" s="50"/>
      <c r="T29" s="53">
        <f t="shared" si="5"/>
        <v>0</v>
      </c>
      <c r="U29" s="50"/>
      <c r="V29" s="53">
        <f t="shared" si="6"/>
        <v>0</v>
      </c>
      <c r="W29" s="50"/>
      <c r="X29" s="54">
        <f t="shared" si="16"/>
        <v>0</v>
      </c>
      <c r="Y29" s="50"/>
      <c r="Z29" s="53">
        <f t="shared" si="7"/>
        <v>0</v>
      </c>
      <c r="AA29" s="50"/>
      <c r="AB29" s="54">
        <f t="shared" si="8"/>
        <v>0</v>
      </c>
      <c r="AC29" s="50"/>
      <c r="AD29" s="53">
        <f t="shared" si="9"/>
        <v>0</v>
      </c>
      <c r="AE29" s="55">
        <f t="shared" si="17"/>
        <v>0</v>
      </c>
      <c r="AF29" s="300" t="str">
        <f t="shared" si="10"/>
        <v>0</v>
      </c>
      <c r="AG29" s="48"/>
      <c r="AH29" s="49" t="str">
        <f t="shared" si="11"/>
        <v/>
      </c>
      <c r="AI29" s="50"/>
      <c r="AJ29" s="49" t="str">
        <f t="shared" si="12"/>
        <v/>
      </c>
      <c r="AK29" s="51"/>
      <c r="AL29" s="51"/>
      <c r="AM29" s="52" t="str">
        <f t="shared" si="15"/>
        <v/>
      </c>
      <c r="AN29" s="304"/>
      <c r="AO29" s="51"/>
      <c r="AP29" s="64"/>
      <c r="AQ29" s="69"/>
    </row>
    <row r="30" spans="2:43" s="19" customFormat="1" ht="36.75" customHeight="1">
      <c r="B30" s="41">
        <v>15</v>
      </c>
      <c r="C30" s="42"/>
      <c r="D30" s="43"/>
      <c r="E30" s="44"/>
      <c r="F30" s="45"/>
      <c r="G30" s="62"/>
      <c r="H30" s="62"/>
      <c r="I30" s="46"/>
      <c r="J30" s="47" t="str">
        <f t="shared" si="0"/>
        <v>impacto</v>
      </c>
      <c r="K30" s="48"/>
      <c r="L30" s="49" t="str">
        <f t="shared" si="1"/>
        <v/>
      </c>
      <c r="M30" s="50"/>
      <c r="N30" s="49" t="str">
        <f t="shared" si="2"/>
        <v/>
      </c>
      <c r="O30" s="51"/>
      <c r="P30" s="52"/>
      <c r="Q30" s="537"/>
      <c r="R30" s="538"/>
      <c r="S30" s="50"/>
      <c r="T30" s="53">
        <f t="shared" si="5"/>
        <v>0</v>
      </c>
      <c r="U30" s="50"/>
      <c r="V30" s="53">
        <f t="shared" si="6"/>
        <v>0</v>
      </c>
      <c r="W30" s="50"/>
      <c r="X30" s="54">
        <f t="shared" si="16"/>
        <v>0</v>
      </c>
      <c r="Y30" s="50"/>
      <c r="Z30" s="53">
        <f t="shared" si="7"/>
        <v>0</v>
      </c>
      <c r="AA30" s="50"/>
      <c r="AB30" s="54">
        <f t="shared" si="8"/>
        <v>0</v>
      </c>
      <c r="AC30" s="50"/>
      <c r="AD30" s="53">
        <f t="shared" si="9"/>
        <v>0</v>
      </c>
      <c r="AE30" s="55">
        <f t="shared" si="17"/>
        <v>0</v>
      </c>
      <c r="AF30" s="300" t="str">
        <f t="shared" si="10"/>
        <v>0</v>
      </c>
      <c r="AG30" s="48"/>
      <c r="AH30" s="49" t="str">
        <f t="shared" si="11"/>
        <v/>
      </c>
      <c r="AI30" s="50"/>
      <c r="AJ30" s="49" t="str">
        <f t="shared" si="12"/>
        <v/>
      </c>
      <c r="AK30" s="51"/>
      <c r="AL30" s="51"/>
      <c r="AM30" s="52" t="str">
        <f t="shared" si="15"/>
        <v/>
      </c>
      <c r="AN30" s="304"/>
      <c r="AO30" s="51"/>
      <c r="AP30" s="64"/>
      <c r="AQ30" s="69"/>
    </row>
    <row r="31" spans="2:43" s="19" customFormat="1" ht="36.75" customHeight="1">
      <c r="B31" s="41">
        <v>16</v>
      </c>
      <c r="C31" s="42"/>
      <c r="D31" s="43"/>
      <c r="E31" s="44"/>
      <c r="F31" s="45"/>
      <c r="G31" s="62"/>
      <c r="H31" s="62"/>
      <c r="I31" s="46"/>
      <c r="J31" s="47" t="str">
        <f t="shared" si="0"/>
        <v>impacto</v>
      </c>
      <c r="K31" s="48"/>
      <c r="L31" s="49" t="str">
        <f t="shared" si="1"/>
        <v/>
      </c>
      <c r="M31" s="50"/>
      <c r="N31" s="49" t="str">
        <f t="shared" si="2"/>
        <v/>
      </c>
      <c r="O31" s="51" t="str">
        <f t="shared" si="3"/>
        <v/>
      </c>
      <c r="P31" s="52" t="str">
        <f t="shared" si="4"/>
        <v/>
      </c>
      <c r="Q31" s="537"/>
      <c r="R31" s="538"/>
      <c r="S31" s="50"/>
      <c r="T31" s="53">
        <f t="shared" si="5"/>
        <v>0</v>
      </c>
      <c r="U31" s="50"/>
      <c r="V31" s="53">
        <f t="shared" si="6"/>
        <v>0</v>
      </c>
      <c r="W31" s="50"/>
      <c r="X31" s="54">
        <f t="shared" si="16"/>
        <v>0</v>
      </c>
      <c r="Y31" s="50"/>
      <c r="Z31" s="53">
        <f t="shared" si="7"/>
        <v>0</v>
      </c>
      <c r="AA31" s="50"/>
      <c r="AB31" s="54">
        <f t="shared" si="8"/>
        <v>0</v>
      </c>
      <c r="AC31" s="50"/>
      <c r="AD31" s="53">
        <f t="shared" si="9"/>
        <v>0</v>
      </c>
      <c r="AE31" s="55">
        <f t="shared" si="17"/>
        <v>0</v>
      </c>
      <c r="AF31" s="300" t="str">
        <f t="shared" si="10"/>
        <v>0</v>
      </c>
      <c r="AG31" s="48"/>
      <c r="AH31" s="49" t="str">
        <f t="shared" si="11"/>
        <v/>
      </c>
      <c r="AI31" s="50"/>
      <c r="AJ31" s="49" t="str">
        <f t="shared" si="12"/>
        <v/>
      </c>
      <c r="AK31" s="51" t="str">
        <f t="shared" si="13"/>
        <v/>
      </c>
      <c r="AL31" s="51" t="str">
        <f t="shared" si="14"/>
        <v/>
      </c>
      <c r="AM31" s="52" t="str">
        <f t="shared" si="15"/>
        <v/>
      </c>
      <c r="AN31" s="304"/>
      <c r="AO31" s="51"/>
      <c r="AP31" s="64"/>
      <c r="AQ31" s="69"/>
    </row>
    <row r="32" spans="2:43" s="19" customFormat="1" ht="36.75" customHeight="1">
      <c r="B32" s="41">
        <v>17</v>
      </c>
      <c r="C32" s="42"/>
      <c r="D32" s="43"/>
      <c r="E32" s="44"/>
      <c r="F32" s="45"/>
      <c r="G32" s="62"/>
      <c r="H32" s="62"/>
      <c r="I32" s="46"/>
      <c r="J32" s="47" t="str">
        <f t="shared" si="0"/>
        <v>impacto</v>
      </c>
      <c r="K32" s="48"/>
      <c r="L32" s="49" t="str">
        <f t="shared" si="1"/>
        <v/>
      </c>
      <c r="M32" s="50"/>
      <c r="N32" s="49" t="str">
        <f t="shared" si="2"/>
        <v/>
      </c>
      <c r="O32" s="51" t="str">
        <f t="shared" si="3"/>
        <v/>
      </c>
      <c r="P32" s="52" t="str">
        <f t="shared" si="4"/>
        <v/>
      </c>
      <c r="Q32" s="537"/>
      <c r="R32" s="538"/>
      <c r="S32" s="50"/>
      <c r="T32" s="53">
        <f t="shared" si="5"/>
        <v>0</v>
      </c>
      <c r="U32" s="50"/>
      <c r="V32" s="53">
        <f t="shared" si="6"/>
        <v>0</v>
      </c>
      <c r="W32" s="50"/>
      <c r="X32" s="54">
        <f t="shared" si="16"/>
        <v>0</v>
      </c>
      <c r="Y32" s="50"/>
      <c r="Z32" s="53">
        <f t="shared" si="7"/>
        <v>0</v>
      </c>
      <c r="AA32" s="50"/>
      <c r="AB32" s="54">
        <f t="shared" si="8"/>
        <v>0</v>
      </c>
      <c r="AC32" s="50"/>
      <c r="AD32" s="53">
        <f t="shared" si="9"/>
        <v>0</v>
      </c>
      <c r="AE32" s="55">
        <f t="shared" si="17"/>
        <v>0</v>
      </c>
      <c r="AF32" s="300" t="str">
        <f t="shared" si="10"/>
        <v>0</v>
      </c>
      <c r="AG32" s="48"/>
      <c r="AH32" s="49" t="str">
        <f t="shared" si="11"/>
        <v/>
      </c>
      <c r="AI32" s="50"/>
      <c r="AJ32" s="49" t="str">
        <f t="shared" si="12"/>
        <v/>
      </c>
      <c r="AK32" s="51" t="str">
        <f t="shared" si="13"/>
        <v/>
      </c>
      <c r="AL32" s="51" t="str">
        <f t="shared" si="14"/>
        <v/>
      </c>
      <c r="AM32" s="52" t="str">
        <f t="shared" si="15"/>
        <v/>
      </c>
      <c r="AN32" s="304"/>
      <c r="AO32" s="51"/>
      <c r="AP32" s="64"/>
      <c r="AQ32" s="69"/>
    </row>
    <row r="33" spans="2:43" s="19" customFormat="1" ht="36.75" customHeight="1">
      <c r="B33" s="41">
        <v>18</v>
      </c>
      <c r="C33" s="42"/>
      <c r="D33" s="43"/>
      <c r="E33" s="44"/>
      <c r="F33" s="45"/>
      <c r="G33" s="62"/>
      <c r="H33" s="62"/>
      <c r="I33" s="46"/>
      <c r="J33" s="47" t="str">
        <f t="shared" si="0"/>
        <v>impacto</v>
      </c>
      <c r="K33" s="48"/>
      <c r="L33" s="49" t="str">
        <f t="shared" si="1"/>
        <v/>
      </c>
      <c r="M33" s="50"/>
      <c r="N33" s="49" t="str">
        <f t="shared" si="2"/>
        <v/>
      </c>
      <c r="O33" s="51"/>
      <c r="P33" s="52"/>
      <c r="Q33" s="537"/>
      <c r="R33" s="538"/>
      <c r="S33" s="50"/>
      <c r="T33" s="53">
        <f t="shared" si="5"/>
        <v>0</v>
      </c>
      <c r="U33" s="50"/>
      <c r="V33" s="53">
        <f t="shared" si="6"/>
        <v>0</v>
      </c>
      <c r="W33" s="50"/>
      <c r="X33" s="54">
        <f t="shared" si="16"/>
        <v>0</v>
      </c>
      <c r="Y33" s="50"/>
      <c r="Z33" s="53">
        <f t="shared" si="7"/>
        <v>0</v>
      </c>
      <c r="AA33" s="50"/>
      <c r="AB33" s="54">
        <f t="shared" si="8"/>
        <v>0</v>
      </c>
      <c r="AC33" s="50"/>
      <c r="AD33" s="53">
        <f t="shared" si="9"/>
        <v>0</v>
      </c>
      <c r="AE33" s="55">
        <f t="shared" si="17"/>
        <v>0</v>
      </c>
      <c r="AF33" s="300" t="str">
        <f t="shared" si="10"/>
        <v>0</v>
      </c>
      <c r="AG33" s="48"/>
      <c r="AH33" s="49" t="str">
        <f t="shared" si="11"/>
        <v/>
      </c>
      <c r="AI33" s="50"/>
      <c r="AJ33" s="49" t="str">
        <f t="shared" si="12"/>
        <v/>
      </c>
      <c r="AK33" s="51"/>
      <c r="AL33" s="51"/>
      <c r="AM33" s="52" t="str">
        <f t="shared" si="15"/>
        <v/>
      </c>
      <c r="AN33" s="304"/>
      <c r="AO33" s="51"/>
      <c r="AP33" s="64"/>
      <c r="AQ33" s="69"/>
    </row>
    <row r="34" spans="2:43" s="19" customFormat="1" ht="36.75" customHeight="1">
      <c r="B34" s="41">
        <v>19</v>
      </c>
      <c r="C34" s="42"/>
      <c r="D34" s="43"/>
      <c r="E34" s="44"/>
      <c r="F34" s="45"/>
      <c r="G34" s="62"/>
      <c r="H34" s="62"/>
      <c r="I34" s="46"/>
      <c r="J34" s="47" t="str">
        <f t="shared" si="0"/>
        <v>impacto</v>
      </c>
      <c r="K34" s="48"/>
      <c r="L34" s="49" t="str">
        <f t="shared" si="1"/>
        <v/>
      </c>
      <c r="M34" s="50"/>
      <c r="N34" s="49" t="str">
        <f t="shared" si="2"/>
        <v/>
      </c>
      <c r="O34" s="51"/>
      <c r="P34" s="52"/>
      <c r="Q34" s="537"/>
      <c r="R34" s="538"/>
      <c r="S34" s="50"/>
      <c r="T34" s="53">
        <f t="shared" si="5"/>
        <v>0</v>
      </c>
      <c r="U34" s="50"/>
      <c r="V34" s="53">
        <f t="shared" si="6"/>
        <v>0</v>
      </c>
      <c r="W34" s="50"/>
      <c r="X34" s="54">
        <f t="shared" si="16"/>
        <v>0</v>
      </c>
      <c r="Y34" s="50"/>
      <c r="Z34" s="53">
        <f t="shared" si="7"/>
        <v>0</v>
      </c>
      <c r="AA34" s="50"/>
      <c r="AB34" s="54">
        <f t="shared" si="8"/>
        <v>0</v>
      </c>
      <c r="AC34" s="50"/>
      <c r="AD34" s="53">
        <f t="shared" si="9"/>
        <v>0</v>
      </c>
      <c r="AE34" s="55">
        <f t="shared" si="17"/>
        <v>0</v>
      </c>
      <c r="AF34" s="300" t="str">
        <f t="shared" si="10"/>
        <v>0</v>
      </c>
      <c r="AG34" s="48"/>
      <c r="AH34" s="49" t="str">
        <f t="shared" si="11"/>
        <v/>
      </c>
      <c r="AI34" s="50"/>
      <c r="AJ34" s="49" t="str">
        <f t="shared" si="12"/>
        <v/>
      </c>
      <c r="AK34" s="51"/>
      <c r="AL34" s="51"/>
      <c r="AM34" s="52" t="str">
        <f t="shared" si="15"/>
        <v/>
      </c>
      <c r="AN34" s="304"/>
      <c r="AO34" s="51"/>
      <c r="AP34" s="64"/>
      <c r="AQ34" s="69"/>
    </row>
    <row r="35" spans="2:43" s="19" customFormat="1" ht="36.75" customHeight="1" thickBot="1">
      <c r="B35" s="72">
        <v>20</v>
      </c>
      <c r="C35" s="73"/>
      <c r="D35" s="74"/>
      <c r="E35" s="75"/>
      <c r="F35" s="76"/>
      <c r="G35" s="77"/>
      <c r="H35" s="77"/>
      <c r="I35" s="78"/>
      <c r="J35" s="79" t="str">
        <f t="shared" si="0"/>
        <v>impacto</v>
      </c>
      <c r="K35" s="80"/>
      <c r="L35" s="81" t="str">
        <f t="shared" si="1"/>
        <v/>
      </c>
      <c r="M35" s="82"/>
      <c r="N35" s="81" t="str">
        <f t="shared" si="2"/>
        <v/>
      </c>
      <c r="O35" s="83"/>
      <c r="P35" s="84"/>
      <c r="Q35" s="547"/>
      <c r="R35" s="548"/>
      <c r="S35" s="82"/>
      <c r="T35" s="85">
        <f t="shared" si="5"/>
        <v>0</v>
      </c>
      <c r="U35" s="82"/>
      <c r="V35" s="85">
        <f t="shared" si="6"/>
        <v>0</v>
      </c>
      <c r="W35" s="82"/>
      <c r="X35" s="86">
        <f t="shared" si="16"/>
        <v>0</v>
      </c>
      <c r="Y35" s="82"/>
      <c r="Z35" s="85">
        <f t="shared" si="7"/>
        <v>0</v>
      </c>
      <c r="AA35" s="82"/>
      <c r="AB35" s="86">
        <f t="shared" si="8"/>
        <v>0</v>
      </c>
      <c r="AC35" s="82"/>
      <c r="AD35" s="85">
        <f t="shared" si="9"/>
        <v>0</v>
      </c>
      <c r="AE35" s="87">
        <f t="shared" si="17"/>
        <v>0</v>
      </c>
      <c r="AF35" s="301" t="str">
        <f t="shared" si="10"/>
        <v>0</v>
      </c>
      <c r="AG35" s="80"/>
      <c r="AH35" s="81" t="str">
        <f t="shared" si="11"/>
        <v/>
      </c>
      <c r="AI35" s="82"/>
      <c r="AJ35" s="81" t="str">
        <f t="shared" si="12"/>
        <v/>
      </c>
      <c r="AK35" s="83"/>
      <c r="AL35" s="83"/>
      <c r="AM35" s="84" t="str">
        <f t="shared" si="15"/>
        <v/>
      </c>
      <c r="AN35" s="305"/>
      <c r="AO35" s="83"/>
      <c r="AP35" s="90"/>
      <c r="AQ35" s="91"/>
    </row>
    <row r="36" spans="2:43" s="92" customFormat="1"/>
    <row r="37" spans="2:43" s="92" customFormat="1" hidden="1">
      <c r="C37" s="93"/>
      <c r="D37" s="93"/>
      <c r="E37" s="93"/>
    </row>
    <row r="38" spans="2:43" s="92" customFormat="1" ht="30" hidden="1">
      <c r="B38" s="92" t="s">
        <v>47</v>
      </c>
      <c r="C38" s="93" t="s">
        <v>92</v>
      </c>
      <c r="D38" s="92" t="s">
        <v>98</v>
      </c>
      <c r="E38" s="93" t="s">
        <v>99</v>
      </c>
    </row>
    <row r="39" spans="2:43" s="92" customFormat="1" ht="45" hidden="1">
      <c r="B39" s="92" t="s">
        <v>100</v>
      </c>
      <c r="C39" s="93" t="s">
        <v>101</v>
      </c>
      <c r="D39" s="92" t="s">
        <v>340</v>
      </c>
      <c r="E39" s="93" t="s">
        <v>103</v>
      </c>
    </row>
    <row r="40" spans="2:43" s="92" customFormat="1" ht="45" hidden="1">
      <c r="C40" s="93" t="s">
        <v>104</v>
      </c>
      <c r="D40" s="92" t="s">
        <v>105</v>
      </c>
      <c r="E40" s="93" t="s">
        <v>106</v>
      </c>
    </row>
    <row r="41" spans="2:43" s="92" customFormat="1" ht="45" hidden="1">
      <c r="B41" s="92" t="s">
        <v>72</v>
      </c>
      <c r="C41" s="93" t="s">
        <v>107</v>
      </c>
      <c r="D41" s="92" t="s">
        <v>108</v>
      </c>
      <c r="E41" s="93" t="s">
        <v>109</v>
      </c>
    </row>
    <row r="42" spans="2:43" s="92" customFormat="1" ht="45" hidden="1">
      <c r="B42" s="94" t="s">
        <v>51</v>
      </c>
      <c r="C42" s="93" t="s">
        <v>110</v>
      </c>
      <c r="D42" s="92" t="s">
        <v>111</v>
      </c>
      <c r="E42" s="93" t="s">
        <v>112</v>
      </c>
    </row>
    <row r="43" spans="2:43" s="92" customFormat="1" hidden="1">
      <c r="B43" s="92" t="s">
        <v>87</v>
      </c>
      <c r="C43" s="93" t="s">
        <v>113</v>
      </c>
      <c r="D43" s="92" t="s">
        <v>114</v>
      </c>
      <c r="E43" s="93" t="s">
        <v>115</v>
      </c>
    </row>
    <row r="44" spans="2:43" s="92" customFormat="1" ht="45" hidden="1">
      <c r="B44" s="92" t="s">
        <v>116</v>
      </c>
      <c r="C44" s="93" t="s">
        <v>117</v>
      </c>
      <c r="D44" s="92" t="s">
        <v>118</v>
      </c>
      <c r="E44" s="93" t="s">
        <v>119</v>
      </c>
    </row>
    <row r="45" spans="2:43" s="92" customFormat="1" ht="75" hidden="1">
      <c r="B45" s="92" t="s">
        <v>64</v>
      </c>
      <c r="C45" s="93" t="s">
        <v>120</v>
      </c>
      <c r="D45" s="92" t="s">
        <v>48</v>
      </c>
      <c r="E45" s="93" t="s">
        <v>121</v>
      </c>
    </row>
    <row r="46" spans="2:43" s="92" customFormat="1" ht="30" hidden="1">
      <c r="B46" s="92" t="s">
        <v>81</v>
      </c>
      <c r="C46" s="93" t="s">
        <v>122</v>
      </c>
      <c r="D46" s="92" t="s">
        <v>60</v>
      </c>
      <c r="E46" s="93" t="s">
        <v>123</v>
      </c>
    </row>
    <row r="47" spans="2:43" s="92" customFormat="1" ht="30" hidden="1">
      <c r="B47" s="92" t="s">
        <v>124</v>
      </c>
      <c r="C47" s="93" t="s">
        <v>125</v>
      </c>
      <c r="E47" s="93"/>
    </row>
    <row r="48" spans="2:43" s="92" customFormat="1" ht="30" hidden="1">
      <c r="B48" s="92" t="s">
        <v>126</v>
      </c>
      <c r="C48" s="92" t="s">
        <v>127</v>
      </c>
    </row>
    <row r="49" spans="2:3" s="92" customFormat="1" ht="60" hidden="1">
      <c r="C49" s="92" t="s">
        <v>128</v>
      </c>
    </row>
    <row r="50" spans="2:3" s="92" customFormat="1" hidden="1">
      <c r="B50" s="92" t="s">
        <v>74</v>
      </c>
      <c r="C50" s="92" t="s">
        <v>129</v>
      </c>
    </row>
    <row r="51" spans="2:3" s="92" customFormat="1" ht="30" hidden="1">
      <c r="B51" s="92" t="s">
        <v>73</v>
      </c>
      <c r="C51" s="92" t="s">
        <v>130</v>
      </c>
    </row>
    <row r="52" spans="2:3" s="92" customFormat="1" ht="45" hidden="1">
      <c r="B52" s="92" t="s">
        <v>131</v>
      </c>
      <c r="C52" s="92" t="s">
        <v>132</v>
      </c>
    </row>
    <row r="53" spans="2:3" s="92" customFormat="1" hidden="1">
      <c r="B53" s="92" t="s">
        <v>65</v>
      </c>
      <c r="C53" s="92" t="s">
        <v>133</v>
      </c>
    </row>
    <row r="54" spans="2:3" s="92" customFormat="1" hidden="1">
      <c r="B54" s="92" t="s">
        <v>52</v>
      </c>
      <c r="C54" s="92" t="s">
        <v>134</v>
      </c>
    </row>
    <row r="55" spans="2:3" s="92" customFormat="1" ht="75" hidden="1">
      <c r="C55" s="92" t="s">
        <v>123</v>
      </c>
    </row>
    <row r="56" spans="2:3" s="92" customFormat="1" ht="45" hidden="1">
      <c r="B56" s="92" t="s">
        <v>135</v>
      </c>
      <c r="C56" s="92" t="s">
        <v>136</v>
      </c>
    </row>
    <row r="57" spans="2:3" s="92" customFormat="1" ht="30" hidden="1">
      <c r="B57" s="92" t="s">
        <v>137</v>
      </c>
      <c r="C57" s="92" t="s">
        <v>138</v>
      </c>
    </row>
    <row r="58" spans="2:3" s="92" customFormat="1" hidden="1">
      <c r="B58" s="92" t="s">
        <v>83</v>
      </c>
    </row>
    <row r="59" spans="2:3" s="92" customFormat="1" hidden="1">
      <c r="B59" s="92" t="s">
        <v>53</v>
      </c>
    </row>
    <row r="60" spans="2:3" s="92" customFormat="1" ht="30" hidden="1">
      <c r="B60" s="92" t="s">
        <v>82</v>
      </c>
    </row>
    <row r="61" spans="2:3" s="92" customFormat="1" hidden="1"/>
    <row r="62" spans="2:3" s="92" customFormat="1" hidden="1"/>
    <row r="63" spans="2:3" s="92" customFormat="1" hidden="1"/>
    <row r="64" spans="2:3"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row r="2964" s="92" customFormat="1"/>
    <row r="2965" s="92" customFormat="1"/>
    <row r="2966" s="92" customFormat="1"/>
    <row r="2967" s="92" customFormat="1"/>
    <row r="2968" s="92" customFormat="1"/>
    <row r="2969" s="92" customFormat="1"/>
    <row r="2970" s="92" customFormat="1"/>
    <row r="2971" s="92" customFormat="1"/>
    <row r="2972" s="92" customFormat="1"/>
    <row r="2973" s="92" customFormat="1"/>
    <row r="2974" s="92" customFormat="1"/>
    <row r="2975" s="92" customFormat="1"/>
    <row r="2976" s="92" customFormat="1"/>
    <row r="2977" s="92" customFormat="1"/>
  </sheetData>
  <mergeCells count="85">
    <mergeCell ref="AG3:AQ3"/>
    <mergeCell ref="W4:AQ4"/>
    <mergeCell ref="B6:E6"/>
    <mergeCell ref="F6:K6"/>
    <mergeCell ref="M6:N6"/>
    <mergeCell ref="O6:S6"/>
    <mergeCell ref="B2:D4"/>
    <mergeCell ref="E2:S2"/>
    <mergeCell ref="U2:U4"/>
    <mergeCell ref="E3:H3"/>
    <mergeCell ref="I3:S3"/>
    <mergeCell ref="E4:S4"/>
    <mergeCell ref="W2:AQ2"/>
    <mergeCell ref="W3:AF3"/>
    <mergeCell ref="B7:E7"/>
    <mergeCell ref="F7:R7"/>
    <mergeCell ref="B8:E8"/>
    <mergeCell ref="F8:S8"/>
    <mergeCell ref="B9:E9"/>
    <mergeCell ref="F9:S9"/>
    <mergeCell ref="B11:E11"/>
    <mergeCell ref="F11:I11"/>
    <mergeCell ref="K11:P11"/>
    <mergeCell ref="Q11:AM11"/>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K14:L16"/>
    <mergeCell ref="M14:N16"/>
    <mergeCell ref="O14:P14"/>
    <mergeCell ref="AG14:AH16"/>
    <mergeCell ref="AI14:AJ16"/>
    <mergeCell ref="AN14:AN16"/>
    <mergeCell ref="AO14:AO16"/>
    <mergeCell ref="AP14:AP16"/>
    <mergeCell ref="O15:O16"/>
    <mergeCell ref="P15:P16"/>
    <mergeCell ref="Q15:R16"/>
    <mergeCell ref="S15:S16"/>
    <mergeCell ref="U15:U16"/>
    <mergeCell ref="W15:W16"/>
    <mergeCell ref="AF13:AF16"/>
    <mergeCell ref="AG13:AM13"/>
    <mergeCell ref="AN13:AP13"/>
    <mergeCell ref="AK14:AM14"/>
    <mergeCell ref="Q13:AE14"/>
    <mergeCell ref="Y15:Y16"/>
    <mergeCell ref="Q25:R25"/>
    <mergeCell ref="AK15:AK16"/>
    <mergeCell ref="AL15:AL16"/>
    <mergeCell ref="AM15:AM16"/>
    <mergeCell ref="Q17:R17"/>
    <mergeCell ref="Q18:R18"/>
    <mergeCell ref="Q19:R19"/>
    <mergeCell ref="Q20:R20"/>
    <mergeCell ref="Q21:R21"/>
    <mergeCell ref="Q22:R22"/>
    <mergeCell ref="Q23:R23"/>
    <mergeCell ref="Q24:R24"/>
    <mergeCell ref="AA15:AA16"/>
    <mergeCell ref="AC15:AC16"/>
    <mergeCell ref="AE15:AE16"/>
    <mergeCell ref="Q32:R32"/>
    <mergeCell ref="Q33:R33"/>
    <mergeCell ref="Q34:R34"/>
    <mergeCell ref="Q35:R35"/>
    <mergeCell ref="Q26:R26"/>
    <mergeCell ref="Q27:R27"/>
    <mergeCell ref="Q28:R28"/>
    <mergeCell ref="Q29:R29"/>
    <mergeCell ref="Q30:R30"/>
    <mergeCell ref="Q31:R31"/>
  </mergeCells>
  <conditionalFormatting sqref="AG17:AG35 K17:K35">
    <cfRule type="containsText" dxfId="17" priority="14" operator="containsText" text="IMPROBABLE">
      <formula>NOT(ISERROR(SEARCH("IMPROBABLE",K17)))</formula>
    </cfRule>
    <cfRule type="containsText" dxfId="16" priority="15" operator="containsText" text="PROBABLE">
      <formula>NOT(ISERROR(SEARCH("PROBABLE",K17)))</formula>
    </cfRule>
    <cfRule type="containsText" dxfId="15" priority="16" operator="containsText" text="CASI CIERTA">
      <formula>NOT(ISERROR(SEARCH("CASI CIERTA",K17)))</formula>
    </cfRule>
    <cfRule type="containsText" dxfId="14" priority="17" operator="containsText" text="POSIBLE">
      <formula>NOT(ISERROR(SEARCH("POSIBLE",K17)))</formula>
    </cfRule>
    <cfRule type="containsText" dxfId="13" priority="18" operator="containsText" text="RARO">
      <formula>NOT(ISERROR(SEARCH("RARO",K17)))</formula>
    </cfRule>
  </conditionalFormatting>
  <conditionalFormatting sqref="AI17:AI35 M17:M35">
    <cfRule type="containsText" dxfId="12" priority="9" operator="containsText" text="CATASTRÓFICO">
      <formula>NOT(ISERROR(SEARCH("CATASTRÓFICO",M17)))</formula>
    </cfRule>
    <cfRule type="containsText" dxfId="11" priority="10" operator="containsText" text="MAYOR">
      <formula>NOT(ISERROR(SEARCH("MAYOR",M17)))</formula>
    </cfRule>
    <cfRule type="containsText" dxfId="10" priority="11" operator="containsText" text="MODERADO">
      <formula>NOT(ISERROR(SEARCH("MODERADO",M17)))</formula>
    </cfRule>
    <cfRule type="containsText" dxfId="9" priority="12" operator="containsText" text="MENOR">
      <formula>NOT(ISERROR(SEARCH("MENOR",M17)))</formula>
    </cfRule>
    <cfRule type="containsText" dxfId="8" priority="13" operator="containsText" text="INSIGNIFICANTE">
      <formula>NOT(ISERROR(SEARCH("INSIGNIFICANTE",M17)))</formula>
    </cfRule>
  </conditionalFormatting>
  <conditionalFormatting sqref="AL17:AP35 P17:P35">
    <cfRule type="containsText" dxfId="7" priority="5" operator="containsText" text="RIESGO EXTREMO">
      <formula>NOT(ISERROR(SEARCH("RIESGO EXTREMO",P17)))</formula>
    </cfRule>
    <cfRule type="containsText" dxfId="6" priority="6" operator="containsText" text="RIESGO ALTO">
      <formula>NOT(ISERROR(SEARCH("RIESGO ALTO",P17)))</formula>
    </cfRule>
    <cfRule type="containsText" dxfId="5" priority="7" operator="containsText" text="RIESGO MODERADO">
      <formula>NOT(ISERROR(SEARCH("RIESGO MODERADO",P17)))</formula>
    </cfRule>
    <cfRule type="containsText" dxfId="4" priority="8" operator="containsText" text="RIESGO BAJO">
      <formula>NOT(ISERROR(SEARCH("RIESGO BAJO",P17)))</formula>
    </cfRule>
  </conditionalFormatting>
  <conditionalFormatting sqref="AF17:AF35">
    <cfRule type="containsText" dxfId="3" priority="1" operator="containsText" text="RIESGO EXTREMO">
      <formula>NOT(ISERROR(SEARCH("RIESGO EXTREMO",AF17)))</formula>
    </cfRule>
    <cfRule type="containsText" dxfId="2" priority="2" operator="containsText" text="RIESGO ALTO">
      <formula>NOT(ISERROR(SEARCH("RIESGO ALTO",AF17)))</formula>
    </cfRule>
    <cfRule type="containsText" dxfId="1" priority="3" operator="containsText" text="RIESGO MODERADO">
      <formula>NOT(ISERROR(SEARCH("RIESGO MODERADO",AF17)))</formula>
    </cfRule>
    <cfRule type="containsText" dxfId="0" priority="4" operator="containsText" text="RIESGO BAJO">
      <formula>NOT(ISERROR(SEARCH("RIESGO BAJO",AF17)))</formula>
    </cfRule>
  </conditionalFormatting>
  <dataValidations count="61">
    <dataValidation type="list" allowBlank="1" showInputMessage="1" showErrorMessage="1" sqref="AC17:AC35 Y17:Y35 AA17:AA35 S17:S35 U17:U35 W17:W35">
      <formula1>"SI,NO"</formula1>
    </dataValidation>
    <dataValidation type="list" allowBlank="1" showInputMessage="1" showErrorMessage="1" sqref="AG17:AG35 K17:K35">
      <formula1>probabilidad</formula1>
    </dataValidation>
    <dataValidation type="list" allowBlank="1" showInputMessage="1" showErrorMessage="1" sqref="AI35 M35">
      <formula1>INDIRECT($J$35)</formula1>
    </dataValidation>
    <dataValidation type="list" allowBlank="1" showInputMessage="1" showErrorMessage="1" sqref="AI34 M34">
      <formula1>INDIRECT($J$34)</formula1>
    </dataValidation>
    <dataValidation type="list" allowBlank="1" showInputMessage="1" showErrorMessage="1" sqref="AI33 M33">
      <formula1>INDIRECT($J$33)</formula1>
    </dataValidation>
    <dataValidation type="list" allowBlank="1" showInputMessage="1" showErrorMessage="1" sqref="AI32 M32">
      <formula1>INDIRECT($J$32)</formula1>
    </dataValidation>
    <dataValidation type="list" allowBlank="1" showInputMessage="1" showErrorMessage="1" sqref="AI31 M31">
      <formula1>INDIRECT($J$31)</formula1>
    </dataValidation>
    <dataValidation type="list" allowBlank="1" showInputMessage="1" showErrorMessage="1" sqref="AI30 M30">
      <formula1>INDIRECT($J$30)</formula1>
    </dataValidation>
    <dataValidation type="list" allowBlank="1" showInputMessage="1" showErrorMessage="1" sqref="AI29 M29">
      <formula1>INDIRECT($J$29)</formula1>
    </dataValidation>
    <dataValidation type="list" allowBlank="1" showInputMessage="1" showErrorMessage="1" sqref="AI28 M28">
      <formula1>INDIRECT($J$28)</formula1>
    </dataValidation>
    <dataValidation type="list" allowBlank="1" showInputMessage="1" showErrorMessage="1" sqref="AI27 M27">
      <formula1>INDIRECT($J$27)</formula1>
    </dataValidation>
    <dataValidation type="list" allowBlank="1" showInputMessage="1" showErrorMessage="1" sqref="AI26 M26">
      <formula1>INDIRECT($J$26)</formula1>
    </dataValidation>
    <dataValidation type="list" allowBlank="1" showInputMessage="1" showErrorMessage="1" sqref="AI25 M25">
      <formula1>INDIRECT($J$25)</formula1>
    </dataValidation>
    <dataValidation type="list" allowBlank="1" showInputMessage="1" showErrorMessage="1" sqref="AI24 M24">
      <formula1>INDIRECT($J$24)</formula1>
    </dataValidation>
    <dataValidation type="list" allowBlank="1" showInputMessage="1" showErrorMessage="1" sqref="AI23 M23">
      <formula1>INDIRECT($J$23)</formula1>
    </dataValidation>
    <dataValidation type="list" allowBlank="1" showInputMessage="1" showErrorMessage="1" sqref="AI22 M22">
      <formula1>INDIRECT($J$22)</formula1>
    </dataValidation>
    <dataValidation type="list" allowBlank="1" showInputMessage="1" showErrorMessage="1" sqref="AI21 M21">
      <formula1>INDIRECT($J$21)</formula1>
    </dataValidation>
    <dataValidation type="list" allowBlank="1" showInputMessage="1" showErrorMessage="1" sqref="AI20">
      <formula1>INDIRECT($J$20)</formula1>
    </dataValidation>
    <dataValidation type="list" allowBlank="1" showInputMessage="1" showErrorMessage="1" sqref="AI19 M20">
      <formula1>INDIRECT($J$19)</formula1>
    </dataValidation>
    <dataValidation type="list" allowBlank="1" showInputMessage="1" showErrorMessage="1" sqref="AI18 M19">
      <formula1>INDIRECT($J$18)</formula1>
    </dataValidation>
    <dataValidation type="list" allowBlank="1" showInputMessage="1" showErrorMessage="1" sqref="AI17 M17:M18">
      <formula1>INDIRECT($J$17)</formula1>
    </dataValidation>
    <dataValidation type="list" allowBlank="1" showInputMessage="1" showErrorMessage="1" sqref="C17:C35">
      <formula1>factores</formula1>
    </dataValidation>
    <dataValidation type="list" allowBlank="1" showInputMessage="1" showErrorMessage="1" sqref="I17:I35">
      <formula1>clasificaciónriesgos</formula1>
    </dataValidation>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35">
      <formula1>INDIRECT($D$35)</formula1>
    </dataValidation>
    <dataValidation type="list" allowBlank="1" showInputMessage="1" showErrorMessage="1" sqref="E34">
      <formula1>INDIRECT($D$34)</formula1>
    </dataValidation>
    <dataValidation type="list" allowBlank="1" showInputMessage="1" showErrorMessage="1" sqref="E33">
      <formula1>INDIRECT($D$33)</formula1>
    </dataValidation>
    <dataValidation type="list" allowBlank="1" showInputMessage="1" showErrorMessage="1" sqref="E32">
      <formula1>INDIRECT($D$32)</formula1>
    </dataValidation>
    <dataValidation type="list" allowBlank="1" showInputMessage="1" showErrorMessage="1" sqref="E31">
      <formula1>INDIRECT($D$31)</formula1>
    </dataValidation>
    <dataValidation type="list" allowBlank="1" showInputMessage="1" showErrorMessage="1" sqref="E30">
      <formula1>INDIRECT($D$30)</formula1>
    </dataValidation>
    <dataValidation type="list" allowBlank="1" showInputMessage="1" showErrorMessage="1" sqref="E29">
      <formula1>INDIRECT($D$29)</formula1>
    </dataValidation>
    <dataValidation type="list" allowBlank="1" showInputMessage="1" showErrorMessage="1" sqref="E28">
      <formula1>INDIRECT($D$28)</formula1>
    </dataValidation>
    <dataValidation type="list" allowBlank="1" showInputMessage="1" showErrorMessage="1" sqref="E27">
      <formula1>INDIRECT($D$27)</formula1>
    </dataValidation>
    <dataValidation type="list" allowBlank="1" showInputMessage="1" showErrorMessage="1" sqref="E26">
      <formula1>INDIRECT($D$26)</formula1>
    </dataValidation>
    <dataValidation type="list" allowBlank="1" showInputMessage="1" showErrorMessage="1" sqref="E25">
      <formula1>INDIRECT($D$25)</formula1>
    </dataValidation>
    <dataValidation type="list" allowBlank="1" showInputMessage="1" showErrorMessage="1" sqref="E24">
      <formula1>INDIRECT($D$24)</formula1>
    </dataValidation>
    <dataValidation type="list" allowBlank="1" showInputMessage="1" showErrorMessage="1" sqref="E23">
      <formula1>INDIRECT($D$23)</formula1>
    </dataValidation>
    <dataValidation type="list" allowBlank="1" showInputMessage="1" showErrorMessage="1" sqref="E22">
      <formula1>INDIRECT($D$22)</formula1>
    </dataValidation>
    <dataValidation type="list" allowBlank="1" showInputMessage="1" showErrorMessage="1" sqref="E21">
      <formula1>INDIRECT($D$21)</formula1>
    </dataValidation>
    <dataValidation type="list" allowBlank="1" showInputMessage="1" showErrorMessage="1" sqref="E20">
      <formula1>INDIRECT($D$19)</formula1>
    </dataValidation>
    <dataValidation type="list" allowBlank="1" showInputMessage="1" showErrorMessage="1" sqref="E19">
      <formula1>INDIRECT($D$18)</formula1>
    </dataValidation>
    <dataValidation type="list" allowBlank="1" showInputMessage="1" showErrorMessage="1" sqref="E17:E18">
      <formula1>INDIRECT($D$17)</formula1>
    </dataValidation>
    <dataValidation type="list" allowBlank="1" showInputMessage="1" showErrorMessage="1" sqref="D34">
      <formula1>INDIRECT($C$34)</formula1>
    </dataValidation>
    <dataValidation type="list" allowBlank="1" showInputMessage="1" showErrorMessage="1" sqref="D33">
      <formula1>INDIRECT($C$33)</formula1>
    </dataValidation>
    <dataValidation type="list" allowBlank="1" showInputMessage="1" showErrorMessage="1" sqref="D32">
      <formula1>INDIRECT($C$32)</formula1>
    </dataValidation>
    <dataValidation type="list" allowBlank="1" showInputMessage="1" showErrorMessage="1" sqref="D31">
      <formula1>INDIRECT($C$31)</formula1>
    </dataValidation>
    <dataValidation type="list" allowBlank="1" showInputMessage="1" showErrorMessage="1" sqref="D30">
      <formula1>INDIRECT($C$30)</formula1>
    </dataValidation>
    <dataValidation type="list" allowBlank="1" showInputMessage="1" showErrorMessage="1" sqref="D29">
      <formula1>INDIRECT($C$29)</formula1>
    </dataValidation>
    <dataValidation type="list" allowBlank="1" showInputMessage="1" showErrorMessage="1" sqref="D28">
      <formula1>INDIRECT($C$28)</formula1>
    </dataValidation>
    <dataValidation type="list" allowBlank="1" showInputMessage="1" showErrorMessage="1" sqref="D27">
      <formula1>INDIRECT($C$27)</formula1>
    </dataValidation>
    <dataValidation type="list" allowBlank="1" showInputMessage="1" showErrorMessage="1" sqref="D26">
      <formula1>INDIRECT($C$26)</formula1>
    </dataValidation>
    <dataValidation type="list" allowBlank="1" showInputMessage="1" showErrorMessage="1" sqref="D25">
      <formula1>INDIRECT($C$25)</formula1>
    </dataValidation>
    <dataValidation type="list" allowBlank="1" showInputMessage="1" showErrorMessage="1" sqref="D24">
      <formula1>INDIRECT($C$24)</formula1>
    </dataValidation>
    <dataValidation type="list" allowBlank="1" showInputMessage="1" showErrorMessage="1" sqref="D23">
      <formula1>INDIRECT($C$23)</formula1>
    </dataValidation>
    <dataValidation type="list" allowBlank="1" showInputMessage="1" showErrorMessage="1" sqref="D22">
      <formula1>INDIRECT($C$22)</formula1>
    </dataValidation>
    <dataValidation type="list" allowBlank="1" showInputMessage="1" showErrorMessage="1" sqref="D21">
      <formula1>INDIRECT($C$21)</formula1>
    </dataValidation>
    <dataValidation type="list" allowBlank="1" showInputMessage="1" showErrorMessage="1" sqref="D20">
      <formula1>INDIRECT($C$19)</formula1>
    </dataValidation>
    <dataValidation type="list" allowBlank="1" showInputMessage="1" showErrorMessage="1" sqref="D19">
      <formula1>INDIRECT($C$18)</formula1>
    </dataValidation>
    <dataValidation type="list" allowBlank="1" showInputMessage="1" showErrorMessage="1" sqref="D17:D18">
      <formula1>INDIRECT($C$17)</formula1>
    </dataValidation>
    <dataValidation type="list" allowBlank="1" showInputMessage="1" showErrorMessage="1" sqref="D35">
      <formula1>INDIRECT($C$35)</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2:AQ2963"/>
  <sheetViews>
    <sheetView showGridLines="0" zoomScale="40" zoomScaleNormal="40" zoomScaleSheetLayoutView="25" zoomScalePageLayoutView="40" workbookViewId="0">
      <selection activeCell="O6" sqref="O6:S6"/>
    </sheetView>
  </sheetViews>
  <sheetFormatPr baseColWidth="10" defaultColWidth="11.42578125" defaultRowHeight="15"/>
  <cols>
    <col min="1" max="1" width="4.28515625" style="1" customWidth="1"/>
    <col min="2" max="2" width="12.85546875" style="1" customWidth="1"/>
    <col min="3" max="3" width="16" style="1" customWidth="1" collapsed="1"/>
    <col min="4" max="4" width="24.85546875" style="1" customWidth="1"/>
    <col min="5" max="5" width="58.140625" style="1" customWidth="1"/>
    <col min="6" max="6" width="58.140625" style="1" customWidth="1" collapsed="1"/>
    <col min="7" max="8" width="58.140625" style="1" customWidth="1"/>
    <col min="9" max="9" width="26.7109375" style="1" customWidth="1"/>
    <col min="10" max="10" width="26.7109375" style="1" hidden="1" customWidth="1"/>
    <col min="11" max="11" width="22.7109375" style="1" customWidth="1" collapsed="1"/>
    <col min="12" max="12" width="25.140625" style="1" hidden="1" customWidth="1"/>
    <col min="13" max="13" width="22.5703125" style="1" customWidth="1"/>
    <col min="14" max="14" width="11.42578125" style="1" hidden="1" customWidth="1"/>
    <col min="15" max="16" width="21.5703125" style="1" customWidth="1"/>
    <col min="17" max="17" width="28.85546875" style="1" customWidth="1" collapsed="1"/>
    <col min="18" max="18" width="23.140625" style="1" customWidth="1"/>
    <col min="19" max="19" width="39.7109375" style="1" customWidth="1"/>
    <col min="20" max="20" width="39.7109375" style="1" hidden="1" customWidth="1"/>
    <col min="21" max="21" width="39.7109375" style="1" customWidth="1"/>
    <col min="22" max="22" width="39.7109375" style="1" hidden="1" customWidth="1"/>
    <col min="23" max="23" width="39.7109375" style="1" customWidth="1"/>
    <col min="24" max="24" width="39.7109375" style="1" hidden="1" customWidth="1"/>
    <col min="25" max="25" width="39.7109375" style="1" customWidth="1"/>
    <col min="26" max="26" width="39.7109375" style="1" hidden="1" customWidth="1"/>
    <col min="27" max="27" width="39.7109375" style="1" customWidth="1"/>
    <col min="28" max="28" width="39.7109375" style="1" hidden="1" customWidth="1"/>
    <col min="29" max="29" width="39.7109375" style="1" customWidth="1"/>
    <col min="30" max="30" width="36.28515625" style="1" hidden="1" customWidth="1"/>
    <col min="31" max="31" width="17.28515625" style="1" customWidth="1"/>
    <col min="32" max="32" width="18.7109375" style="1" customWidth="1"/>
    <col min="33" max="33" width="25.5703125" style="1" customWidth="1"/>
    <col min="34" max="34" width="30.85546875" style="1" hidden="1" customWidth="1"/>
    <col min="35" max="35" width="23" style="1" customWidth="1"/>
    <col min="36" max="36" width="11.42578125" style="1" hidden="1" customWidth="1"/>
    <col min="37" max="37" width="17.85546875" style="1" customWidth="1"/>
    <col min="38" max="39" width="17.28515625" style="1" customWidth="1"/>
    <col min="40" max="40" width="23" style="1" customWidth="1"/>
    <col min="41" max="41" width="25.85546875" style="1" customWidth="1"/>
    <col min="42" max="42" width="23" style="1" customWidth="1"/>
    <col min="43" max="43" width="55.42578125"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2" t="s">
        <v>2</v>
      </c>
      <c r="AH3" s="462"/>
      <c r="AI3" s="462"/>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35.25" customHeight="1">
      <c r="B6" s="464" t="s">
        <v>93</v>
      </c>
      <c r="C6" s="465"/>
      <c r="D6" s="465"/>
      <c r="E6" s="466"/>
      <c r="F6" s="467" t="s">
        <v>99</v>
      </c>
      <c r="G6" s="468"/>
      <c r="H6" s="468"/>
      <c r="I6" s="468"/>
      <c r="J6" s="468"/>
      <c r="K6" s="468"/>
      <c r="L6" s="279"/>
      <c r="M6" s="465" t="s">
        <v>94</v>
      </c>
      <c r="N6" s="465"/>
      <c r="O6" s="469" t="s">
        <v>881</v>
      </c>
      <c r="P6" s="469"/>
      <c r="Q6" s="469"/>
      <c r="R6" s="469"/>
      <c r="S6" s="470"/>
    </row>
    <row r="7" spans="2:43" ht="35.25" customHeight="1">
      <c r="B7" s="471" t="s">
        <v>95</v>
      </c>
      <c r="C7" s="472"/>
      <c r="D7" s="472"/>
      <c r="E7" s="473"/>
      <c r="F7" s="474" t="s">
        <v>92</v>
      </c>
      <c r="G7" s="475"/>
      <c r="H7" s="475"/>
      <c r="I7" s="475"/>
      <c r="J7" s="475"/>
      <c r="K7" s="475"/>
      <c r="L7" s="475"/>
      <c r="M7" s="475"/>
      <c r="N7" s="475"/>
      <c r="O7" s="475"/>
      <c r="P7" s="475"/>
      <c r="Q7" s="475"/>
      <c r="R7" s="475"/>
      <c r="S7" s="280"/>
    </row>
    <row r="8" spans="2:43" ht="35.25" customHeight="1">
      <c r="B8" s="471" t="s">
        <v>96</v>
      </c>
      <c r="C8" s="472"/>
      <c r="D8" s="472"/>
      <c r="E8" s="473"/>
      <c r="F8" s="476" t="s">
        <v>883</v>
      </c>
      <c r="G8" s="477"/>
      <c r="H8" s="477"/>
      <c r="I8" s="477"/>
      <c r="J8" s="477"/>
      <c r="K8" s="477"/>
      <c r="L8" s="477"/>
      <c r="M8" s="477"/>
      <c r="N8" s="477"/>
      <c r="O8" s="477"/>
      <c r="P8" s="477"/>
      <c r="Q8" s="477"/>
      <c r="R8" s="477"/>
      <c r="S8" s="478"/>
    </row>
    <row r="9" spans="2:43" ht="159" customHeight="1" thickBot="1">
      <c r="B9" s="479" t="s">
        <v>97</v>
      </c>
      <c r="C9" s="480"/>
      <c r="D9" s="480"/>
      <c r="E9" s="481"/>
      <c r="F9" s="482" t="s">
        <v>880</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151"/>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152"/>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499"/>
      <c r="AH12" s="499"/>
      <c r="AI12" s="499"/>
      <c r="AJ12" s="499"/>
      <c r="AK12" s="499"/>
      <c r="AL12" s="501"/>
      <c r="AM12" s="498"/>
      <c r="AN12" s="497" t="s">
        <v>14</v>
      </c>
      <c r="AO12" s="497"/>
      <c r="AP12" s="497"/>
      <c r="AQ12" s="502"/>
    </row>
    <row r="13" spans="2:43" s="10" customFormat="1" ht="44.25" customHeight="1">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28" t="s">
        <v>24</v>
      </c>
      <c r="AG13" s="530" t="s">
        <v>25</v>
      </c>
      <c r="AH13" s="512"/>
      <c r="AI13" s="512"/>
      <c r="AJ13" s="512"/>
      <c r="AK13" s="512"/>
      <c r="AL13" s="512"/>
      <c r="AM13" s="507"/>
      <c r="AN13" s="531" t="s">
        <v>26</v>
      </c>
      <c r="AO13" s="532"/>
      <c r="AP13" s="533"/>
      <c r="AQ13" s="515" t="s">
        <v>27</v>
      </c>
    </row>
    <row r="14" spans="2:43" s="10" customFormat="1" ht="66"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7"/>
      <c r="AG14" s="524" t="s">
        <v>28</v>
      </c>
      <c r="AH14" s="415"/>
      <c r="AI14" s="415" t="s">
        <v>29</v>
      </c>
      <c r="AJ14" s="415"/>
      <c r="AK14" s="415" t="s">
        <v>30</v>
      </c>
      <c r="AL14" s="415"/>
      <c r="AM14" s="416"/>
      <c r="AN14" s="4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36</v>
      </c>
      <c r="R15" s="519"/>
      <c r="S15" s="415" t="s">
        <v>37</v>
      </c>
      <c r="T15" s="150"/>
      <c r="U15" s="415" t="s">
        <v>38</v>
      </c>
      <c r="V15" s="150"/>
      <c r="W15" s="415" t="s">
        <v>227</v>
      </c>
      <c r="X15" s="150"/>
      <c r="Y15" s="415" t="s">
        <v>39</v>
      </c>
      <c r="Z15" s="150"/>
      <c r="AA15" s="415" t="s">
        <v>40</v>
      </c>
      <c r="AB15" s="150"/>
      <c r="AC15" s="415" t="s">
        <v>41</v>
      </c>
      <c r="AD15" s="150"/>
      <c r="AE15" s="415" t="s">
        <v>42</v>
      </c>
      <c r="AF15" s="527"/>
      <c r="AG15" s="524"/>
      <c r="AH15" s="415"/>
      <c r="AI15" s="415"/>
      <c r="AJ15" s="415"/>
      <c r="AK15" s="415" t="s">
        <v>34</v>
      </c>
      <c r="AL15" s="415" t="s">
        <v>35</v>
      </c>
      <c r="AM15" s="416" t="s">
        <v>43</v>
      </c>
      <c r="AN15" s="525"/>
      <c r="AO15" s="526"/>
      <c r="AP15" s="527"/>
      <c r="AQ15" s="516"/>
    </row>
    <row r="16" spans="2:43" s="10" customFormat="1" ht="87.75" customHeight="1" thickBot="1">
      <c r="B16" s="495"/>
      <c r="C16" s="505"/>
      <c r="D16" s="506"/>
      <c r="E16" s="509"/>
      <c r="F16" s="16" t="s">
        <v>44</v>
      </c>
      <c r="G16" s="17" t="s">
        <v>45</v>
      </c>
      <c r="H16" s="17" t="s">
        <v>339</v>
      </c>
      <c r="I16" s="418"/>
      <c r="J16" s="14"/>
      <c r="K16" s="520"/>
      <c r="L16" s="521"/>
      <c r="M16" s="523"/>
      <c r="N16" s="521"/>
      <c r="O16" s="417"/>
      <c r="P16" s="418"/>
      <c r="Q16" s="520"/>
      <c r="R16" s="521"/>
      <c r="S16" s="417"/>
      <c r="T16" s="149"/>
      <c r="U16" s="417"/>
      <c r="V16" s="149"/>
      <c r="W16" s="417"/>
      <c r="X16" s="149"/>
      <c r="Y16" s="417"/>
      <c r="Z16" s="149"/>
      <c r="AA16" s="417"/>
      <c r="AB16" s="149"/>
      <c r="AC16" s="417"/>
      <c r="AD16" s="149"/>
      <c r="AE16" s="417"/>
      <c r="AF16" s="529"/>
      <c r="AG16" s="519"/>
      <c r="AH16" s="417"/>
      <c r="AI16" s="417"/>
      <c r="AJ16" s="417"/>
      <c r="AK16" s="417"/>
      <c r="AL16" s="417"/>
      <c r="AM16" s="418"/>
      <c r="AN16" s="525"/>
      <c r="AO16" s="526"/>
      <c r="AP16" s="527"/>
      <c r="AQ16" s="517"/>
    </row>
    <row r="17" spans="2:43" s="19" customFormat="1" ht="120">
      <c r="B17" s="20">
        <v>1</v>
      </c>
      <c r="C17" s="21" t="s">
        <v>47</v>
      </c>
      <c r="D17" s="22" t="s">
        <v>48</v>
      </c>
      <c r="E17" s="23" t="s">
        <v>49</v>
      </c>
      <c r="F17" s="24" t="s">
        <v>809</v>
      </c>
      <c r="G17" s="25" t="s">
        <v>810</v>
      </c>
      <c r="H17" s="25" t="s">
        <v>50</v>
      </c>
      <c r="I17" s="26" t="s">
        <v>51</v>
      </c>
      <c r="J17" s="27" t="str">
        <f>IF(I17="corrupción","impactoco","impacto")</f>
        <v>impacto</v>
      </c>
      <c r="K17" s="28" t="s">
        <v>52</v>
      </c>
      <c r="L17" s="29" t="str">
        <f t="shared" ref="L17:L21" si="0">IF(K17="RARO","1",IF(K17="IMPROBABLE","2",IF(K17="POSIBLE","3",IF(K17="PROBABLE","4",IF(K17="CASI CIERTA","5","")))))</f>
        <v>5</v>
      </c>
      <c r="M17" s="30" t="s">
        <v>53</v>
      </c>
      <c r="N17" s="29" t="str">
        <f>IF(M17="INSIGNIFICANTE","1",IF(M17="MENOR","2",IF(M17="MODERADO","3",IF(M17="MAYOR","4",IF(M17="CATASTRÓFICO","5","")))))</f>
        <v>4</v>
      </c>
      <c r="O17" s="31">
        <f>IF(L17="","",L17*N17)</f>
        <v>20</v>
      </c>
      <c r="P17" s="32" t="str">
        <f>IF(O17="","",IF(O17&gt;=15,"RIESGO EXTREMO",IF(O17&gt;=7,"RIESGO ALTO",IF(O17&gt;=4,"RIESGO MODERADO",IF(O17&gt;=1,"RIESGO BAJO","")))))</f>
        <v>RIESGO EXTREMO</v>
      </c>
      <c r="Q17" s="539" t="s">
        <v>54</v>
      </c>
      <c r="R17" s="540"/>
      <c r="S17" s="30" t="s">
        <v>55</v>
      </c>
      <c r="T17" s="33">
        <f>IF(S17="SI",15,0)</f>
        <v>15</v>
      </c>
      <c r="U17" s="30" t="s">
        <v>55</v>
      </c>
      <c r="V17" s="33">
        <f>IF(U17="SI",5,0)</f>
        <v>5</v>
      </c>
      <c r="W17" s="30" t="s">
        <v>56</v>
      </c>
      <c r="X17" s="34">
        <f>IF(W17="SI",25,0)</f>
        <v>0</v>
      </c>
      <c r="Y17" s="30" t="s">
        <v>56</v>
      </c>
      <c r="Z17" s="33">
        <f>IF(Y17="SI",15,0)</f>
        <v>0</v>
      </c>
      <c r="AA17" s="30" t="s">
        <v>55</v>
      </c>
      <c r="AB17" s="34">
        <f>IF(AA17="SI",10,0)</f>
        <v>10</v>
      </c>
      <c r="AC17" s="30" t="s">
        <v>56</v>
      </c>
      <c r="AD17" s="33">
        <f>IF(AC17="SI",30,0)</f>
        <v>0</v>
      </c>
      <c r="AE17" s="266">
        <f>T17+V17+X17+Z17+AB17+AD17</f>
        <v>30</v>
      </c>
      <c r="AF17" s="36" t="str">
        <f>IF(AE17="","",IF(AE17="","",IF(AE17&gt;76,"2",IF(AE17&gt;=51,"1",IF(AE17&gt;=0,"0","")))))</f>
        <v>0</v>
      </c>
      <c r="AG17" s="28" t="s">
        <v>52</v>
      </c>
      <c r="AH17" s="29" t="str">
        <f t="shared" ref="AH17:AH21" si="1">IF(AG17="RARO","1",IF(AG17="IMPROBABLE","2",IF(AG17="POSIBLE","3",IF(AG17="PROBABLE","4",IF(AG17="CASI CIERTA","5","")))))</f>
        <v>5</v>
      </c>
      <c r="AI17" s="30" t="s">
        <v>53</v>
      </c>
      <c r="AJ17" s="29" t="str">
        <f>IF(AI17="INSIGNIFICANTE","1",IF(AI17="MENOR","2",IF(AI17="MODERADO","3",IF(AI17="MAYOR","4",IF(AI17="CATASTRÓFICO","5","")))))</f>
        <v>4</v>
      </c>
      <c r="AK17" s="31">
        <f t="shared" ref="AK17:AK21" si="2">IF(AH17="","",AH17*AJ17)</f>
        <v>20</v>
      </c>
      <c r="AL17" s="32" t="str">
        <f>IF(AK17="","",IF(AK17&gt;=15,"RIESGO EXTREMO",IF(AK17&gt;=7,"RIESGO ALTO",IF(AK17&gt;=4,"RIESGO MODERADO",IF(AK17&gt;=1,"RIESGO BAJO","")))))</f>
        <v>RIESGO EXTREMO</v>
      </c>
      <c r="AM17" s="32" t="str">
        <f>IF(AL17="","",IF(AL17="RIESGO EXTREMO","COMPARTIR O TRANSFERIR EL RIESGO",IF(AL17="RIESGO ALTO","EVITAR EL RIESGO",IF(AL17="RIESGO MODERADO","REDUCIR EL RIESGO",IF(AL17="RIESGO BAJO","ASUMIR","")))))</f>
        <v>COMPARTIR O TRANSFERIR EL RIESGO</v>
      </c>
      <c r="AN17" s="37" t="s">
        <v>811</v>
      </c>
      <c r="AO17" s="38" t="s">
        <v>57</v>
      </c>
      <c r="AP17" s="39" t="s">
        <v>58</v>
      </c>
      <c r="AQ17" s="40" t="s">
        <v>59</v>
      </c>
    </row>
    <row r="18" spans="2:43" s="19" customFormat="1" ht="240">
      <c r="B18" s="41">
        <v>2</v>
      </c>
      <c r="C18" s="42" t="s">
        <v>47</v>
      </c>
      <c r="D18" s="43" t="s">
        <v>60</v>
      </c>
      <c r="E18" s="44" t="s">
        <v>61</v>
      </c>
      <c r="F18" s="45" t="s">
        <v>62</v>
      </c>
      <c r="G18" s="111" t="s">
        <v>63</v>
      </c>
      <c r="H18" s="111" t="s">
        <v>50</v>
      </c>
      <c r="I18" s="46" t="s">
        <v>64</v>
      </c>
      <c r="J18" s="47" t="str">
        <f t="shared" ref="J18:J21" si="3">IF(I18="corrupción","impactoco","impacto")</f>
        <v>impacto</v>
      </c>
      <c r="K18" s="48" t="s">
        <v>52</v>
      </c>
      <c r="L18" s="49" t="str">
        <f t="shared" si="0"/>
        <v>5</v>
      </c>
      <c r="M18" s="50" t="s">
        <v>53</v>
      </c>
      <c r="N18" s="49" t="str">
        <f t="shared" ref="N18:N21" si="4">IF(M18="INSIGNIFICANTE","1",IF(M18="MENOR","2",IF(M18="MODERADO","3",IF(M18="MAYOR","4",IF(M18="CATASTRÓFICO","5","")))))</f>
        <v>4</v>
      </c>
      <c r="O18" s="51">
        <f t="shared" ref="O18:O21" si="5">IF(L18="","",L18*N18)</f>
        <v>20</v>
      </c>
      <c r="P18" s="52" t="str">
        <f t="shared" ref="P18:P21" si="6">IF(O18="","",IF(O18&gt;=15,"RIESGO EXTREMO",IF(O18&gt;=7,"RIESGO ALTO",IF(O18&gt;=4,"RIESGO MODERADO",IF(O18&gt;=1,"RIESGO BAJO","")))))</f>
        <v>RIESGO EXTREMO</v>
      </c>
      <c r="Q18" s="537" t="s">
        <v>54</v>
      </c>
      <c r="R18" s="538"/>
      <c r="S18" s="50" t="s">
        <v>55</v>
      </c>
      <c r="T18" s="53">
        <f t="shared" ref="T18:T21" si="7">IF(S18="SI",15,0)</f>
        <v>15</v>
      </c>
      <c r="U18" s="50" t="s">
        <v>55</v>
      </c>
      <c r="V18" s="53">
        <f t="shared" ref="V18:V21" si="8">IF(U18="SI",5,0)</f>
        <v>5</v>
      </c>
      <c r="W18" s="50" t="s">
        <v>55</v>
      </c>
      <c r="X18" s="54">
        <f t="shared" ref="X18:X21" si="9">IF(W18="SI",25,0)</f>
        <v>25</v>
      </c>
      <c r="Y18" s="50" t="s">
        <v>55</v>
      </c>
      <c r="Z18" s="53">
        <f t="shared" ref="Z18:Z21" si="10">IF(Y18="SI",15,0)</f>
        <v>15</v>
      </c>
      <c r="AA18" s="50" t="s">
        <v>55</v>
      </c>
      <c r="AB18" s="54">
        <f t="shared" ref="AB18:AB21" si="11">IF(AA18="SI",10,0)</f>
        <v>10</v>
      </c>
      <c r="AC18" s="50" t="s">
        <v>56</v>
      </c>
      <c r="AD18" s="53">
        <f t="shared" ref="AD18:AD21" si="12">IF(AC18="SI",30,0)</f>
        <v>0</v>
      </c>
      <c r="AE18" s="270">
        <f t="shared" ref="AE18:AE21" si="13">T18+V18+X18+Z18+AB18+AD18</f>
        <v>70</v>
      </c>
      <c r="AF18" s="56" t="str">
        <f t="shared" ref="AF18:AF21" si="14">IF(AE18="","",IF(AE18="","",IF(AE18&gt;76,"2",IF(AE18&gt;=51,"1",IF(AE18&gt;=0,"0","")))))</f>
        <v>1</v>
      </c>
      <c r="AG18" s="48" t="s">
        <v>65</v>
      </c>
      <c r="AH18" s="49" t="str">
        <f t="shared" si="1"/>
        <v>4</v>
      </c>
      <c r="AI18" s="50" t="s">
        <v>53</v>
      </c>
      <c r="AJ18" s="49" t="str">
        <f t="shared" ref="AJ18:AJ21" si="15">IF(AI18="INSIGNIFICANTE","1",IF(AI18="MENOR","2",IF(AI18="MODERADO","3",IF(AI18="MAYOR","4",IF(AI18="CATASTRÓFICO","5","")))))</f>
        <v>4</v>
      </c>
      <c r="AK18" s="51">
        <f t="shared" si="2"/>
        <v>16</v>
      </c>
      <c r="AL18" s="52" t="str">
        <f t="shared" ref="AL18:AL21" si="16">IF(AK18="","",IF(AK18&gt;=15,"RIESGO EXTREMO",IF(AK18&gt;=7,"RIESGO ALTO",IF(AK18&gt;=4,"RIESGO MODERADO",IF(AK18&gt;=1,"RIESGO BAJO","")))))</f>
        <v>RIESGO EXTREMO</v>
      </c>
      <c r="AM18" s="52" t="str">
        <f t="shared" ref="AM18:AM21" si="17">IF(AL18="","",IF(AL18="RIESGO EXTREMO","COMPARTIR O TRANSFERIR EL RIESGO",IF(AL18="RIESGO ALTO","EVITAR EL RIESGO",IF(AL18="RIESGO MODERADO","REDUCIR EL RIESGO",IF(AL18="RIESGO BAJO","ASUMIR","")))))</f>
        <v>COMPARTIR O TRANSFERIR EL RIESGO</v>
      </c>
      <c r="AN18" s="57" t="s">
        <v>66</v>
      </c>
      <c r="AO18" s="58" t="s">
        <v>67</v>
      </c>
      <c r="AP18" s="59" t="s">
        <v>68</v>
      </c>
      <c r="AQ18" s="60" t="s">
        <v>812</v>
      </c>
    </row>
    <row r="19" spans="2:43" s="19" customFormat="1" ht="112.5" customHeight="1">
      <c r="B19" s="41">
        <v>3</v>
      </c>
      <c r="C19" s="42" t="s">
        <v>47</v>
      </c>
      <c r="D19" s="43" t="s">
        <v>48</v>
      </c>
      <c r="E19" s="44" t="s">
        <v>49</v>
      </c>
      <c r="F19" s="61" t="s">
        <v>69</v>
      </c>
      <c r="G19" s="62" t="s">
        <v>70</v>
      </c>
      <c r="H19" s="62" t="s">
        <v>71</v>
      </c>
      <c r="I19" s="46" t="s">
        <v>72</v>
      </c>
      <c r="J19" s="47" t="str">
        <f t="shared" si="3"/>
        <v>impacto</v>
      </c>
      <c r="K19" s="48" t="s">
        <v>73</v>
      </c>
      <c r="L19" s="49" t="str">
        <f t="shared" si="0"/>
        <v>2</v>
      </c>
      <c r="M19" s="50" t="s">
        <v>53</v>
      </c>
      <c r="N19" s="49" t="str">
        <f t="shared" si="4"/>
        <v>4</v>
      </c>
      <c r="O19" s="51">
        <f t="shared" si="5"/>
        <v>8</v>
      </c>
      <c r="P19" s="52" t="str">
        <f t="shared" si="6"/>
        <v>RIESGO ALTO</v>
      </c>
      <c r="Q19" s="537" t="s">
        <v>813</v>
      </c>
      <c r="R19" s="538"/>
      <c r="S19" s="50" t="s">
        <v>55</v>
      </c>
      <c r="T19" s="53">
        <f t="shared" si="7"/>
        <v>15</v>
      </c>
      <c r="U19" s="50" t="s">
        <v>55</v>
      </c>
      <c r="V19" s="53">
        <f t="shared" si="8"/>
        <v>5</v>
      </c>
      <c r="W19" s="50" t="s">
        <v>55</v>
      </c>
      <c r="X19" s="54">
        <f t="shared" si="9"/>
        <v>25</v>
      </c>
      <c r="Y19" s="50" t="s">
        <v>55</v>
      </c>
      <c r="Z19" s="53">
        <f t="shared" si="10"/>
        <v>15</v>
      </c>
      <c r="AA19" s="50" t="s">
        <v>55</v>
      </c>
      <c r="AB19" s="54">
        <f t="shared" si="11"/>
        <v>10</v>
      </c>
      <c r="AC19" s="50" t="s">
        <v>56</v>
      </c>
      <c r="AD19" s="53">
        <f t="shared" si="12"/>
        <v>0</v>
      </c>
      <c r="AE19" s="270">
        <f t="shared" si="13"/>
        <v>70</v>
      </c>
      <c r="AF19" s="56" t="str">
        <f t="shared" si="14"/>
        <v>1</v>
      </c>
      <c r="AG19" s="48" t="s">
        <v>74</v>
      </c>
      <c r="AH19" s="49" t="str">
        <f t="shared" si="1"/>
        <v>1</v>
      </c>
      <c r="AI19" s="50" t="s">
        <v>53</v>
      </c>
      <c r="AJ19" s="49" t="str">
        <f t="shared" si="15"/>
        <v>4</v>
      </c>
      <c r="AK19" s="51">
        <f t="shared" si="2"/>
        <v>4</v>
      </c>
      <c r="AL19" s="52" t="str">
        <f t="shared" si="16"/>
        <v>RIESGO MODERADO</v>
      </c>
      <c r="AM19" s="52" t="str">
        <f t="shared" si="17"/>
        <v>REDUCIR EL RIESGO</v>
      </c>
      <c r="AN19" s="57" t="s">
        <v>814</v>
      </c>
      <c r="AO19" s="63" t="s">
        <v>75</v>
      </c>
      <c r="AP19" s="64" t="s">
        <v>76</v>
      </c>
      <c r="AQ19" s="65" t="s">
        <v>77</v>
      </c>
    </row>
    <row r="20" spans="2:43" s="19" customFormat="1" ht="120">
      <c r="B20" s="41">
        <v>4</v>
      </c>
      <c r="C20" s="42" t="s">
        <v>47</v>
      </c>
      <c r="D20" s="43" t="s">
        <v>48</v>
      </c>
      <c r="E20" s="44" t="s">
        <v>49</v>
      </c>
      <c r="F20" s="45" t="s">
        <v>78</v>
      </c>
      <c r="G20" s="62" t="s">
        <v>79</v>
      </c>
      <c r="H20" s="62" t="s">
        <v>80</v>
      </c>
      <c r="I20" s="46" t="s">
        <v>81</v>
      </c>
      <c r="J20" s="47" t="str">
        <f t="shared" si="3"/>
        <v>impactoco</v>
      </c>
      <c r="K20" s="48" t="s">
        <v>74</v>
      </c>
      <c r="L20" s="49" t="str">
        <f t="shared" si="0"/>
        <v>1</v>
      </c>
      <c r="M20" s="50" t="s">
        <v>82</v>
      </c>
      <c r="N20" s="49" t="str">
        <f t="shared" si="4"/>
        <v>5</v>
      </c>
      <c r="O20" s="51">
        <f t="shared" si="5"/>
        <v>5</v>
      </c>
      <c r="P20" s="52" t="str">
        <f t="shared" si="6"/>
        <v>RIESGO MODERADO</v>
      </c>
      <c r="Q20" s="537" t="s">
        <v>815</v>
      </c>
      <c r="R20" s="538"/>
      <c r="S20" s="50" t="s">
        <v>55</v>
      </c>
      <c r="T20" s="53">
        <f t="shared" si="7"/>
        <v>15</v>
      </c>
      <c r="U20" s="50" t="s">
        <v>55</v>
      </c>
      <c r="V20" s="53">
        <f t="shared" si="8"/>
        <v>5</v>
      </c>
      <c r="W20" s="50" t="s">
        <v>55</v>
      </c>
      <c r="X20" s="54">
        <f t="shared" si="9"/>
        <v>25</v>
      </c>
      <c r="Y20" s="50" t="s">
        <v>55</v>
      </c>
      <c r="Z20" s="53">
        <f t="shared" si="10"/>
        <v>15</v>
      </c>
      <c r="AA20" s="50" t="s">
        <v>55</v>
      </c>
      <c r="AB20" s="54">
        <f t="shared" si="11"/>
        <v>10</v>
      </c>
      <c r="AC20" s="50" t="s">
        <v>55</v>
      </c>
      <c r="AD20" s="53">
        <f t="shared" si="12"/>
        <v>30</v>
      </c>
      <c r="AE20" s="270">
        <f t="shared" si="13"/>
        <v>100</v>
      </c>
      <c r="AF20" s="56" t="str">
        <f t="shared" si="14"/>
        <v>2</v>
      </c>
      <c r="AG20" s="48" t="s">
        <v>74</v>
      </c>
      <c r="AH20" s="49" t="str">
        <f t="shared" si="1"/>
        <v>1</v>
      </c>
      <c r="AI20" s="50" t="s">
        <v>83</v>
      </c>
      <c r="AJ20" s="49" t="str">
        <f t="shared" si="15"/>
        <v>3</v>
      </c>
      <c r="AK20" s="51">
        <f t="shared" si="2"/>
        <v>3</v>
      </c>
      <c r="AL20" s="52" t="str">
        <f t="shared" si="16"/>
        <v>RIESGO BAJO</v>
      </c>
      <c r="AM20" s="52" t="str">
        <f t="shared" si="17"/>
        <v>ASUMIR</v>
      </c>
      <c r="AN20" s="66" t="s">
        <v>816</v>
      </c>
      <c r="AO20" s="63" t="s">
        <v>75</v>
      </c>
      <c r="AP20" s="64" t="s">
        <v>76</v>
      </c>
      <c r="AQ20" s="67" t="s">
        <v>84</v>
      </c>
    </row>
    <row r="21" spans="2:43" s="19" customFormat="1" ht="151.5" customHeight="1">
      <c r="B21" s="41">
        <v>5</v>
      </c>
      <c r="C21" s="42" t="s">
        <v>47</v>
      </c>
      <c r="D21" s="43" t="s">
        <v>48</v>
      </c>
      <c r="E21" s="44" t="s">
        <v>85</v>
      </c>
      <c r="F21" s="45" t="s">
        <v>817</v>
      </c>
      <c r="G21" s="62" t="s">
        <v>86</v>
      </c>
      <c r="H21" s="62" t="s">
        <v>818</v>
      </c>
      <c r="I21" s="46" t="s">
        <v>87</v>
      </c>
      <c r="J21" s="47" t="str">
        <f t="shared" si="3"/>
        <v>impacto</v>
      </c>
      <c r="K21" s="48" t="s">
        <v>52</v>
      </c>
      <c r="L21" s="49" t="str">
        <f t="shared" si="0"/>
        <v>5</v>
      </c>
      <c r="M21" s="50" t="s">
        <v>53</v>
      </c>
      <c r="N21" s="49" t="str">
        <f t="shared" si="4"/>
        <v>4</v>
      </c>
      <c r="O21" s="51">
        <f t="shared" si="5"/>
        <v>20</v>
      </c>
      <c r="P21" s="52" t="str">
        <f t="shared" si="6"/>
        <v>RIESGO EXTREMO</v>
      </c>
      <c r="Q21" s="537" t="s">
        <v>88</v>
      </c>
      <c r="R21" s="538"/>
      <c r="S21" s="50" t="s">
        <v>56</v>
      </c>
      <c r="T21" s="53">
        <f t="shared" si="7"/>
        <v>0</v>
      </c>
      <c r="U21" s="50" t="s">
        <v>55</v>
      </c>
      <c r="V21" s="53">
        <f t="shared" si="8"/>
        <v>5</v>
      </c>
      <c r="W21" s="50" t="s">
        <v>55</v>
      </c>
      <c r="X21" s="54">
        <f t="shared" si="9"/>
        <v>25</v>
      </c>
      <c r="Y21" s="50" t="s">
        <v>55</v>
      </c>
      <c r="Z21" s="53">
        <f t="shared" si="10"/>
        <v>15</v>
      </c>
      <c r="AA21" s="50" t="s">
        <v>55</v>
      </c>
      <c r="AB21" s="54">
        <f t="shared" si="11"/>
        <v>10</v>
      </c>
      <c r="AC21" s="50" t="s">
        <v>55</v>
      </c>
      <c r="AD21" s="53">
        <f t="shared" si="12"/>
        <v>30</v>
      </c>
      <c r="AE21" s="270">
        <f t="shared" si="13"/>
        <v>85</v>
      </c>
      <c r="AF21" s="56" t="str">
        <f t="shared" si="14"/>
        <v>2</v>
      </c>
      <c r="AG21" s="48" t="s">
        <v>65</v>
      </c>
      <c r="AH21" s="49" t="str">
        <f t="shared" si="1"/>
        <v>4</v>
      </c>
      <c r="AI21" s="50" t="s">
        <v>53</v>
      </c>
      <c r="AJ21" s="49" t="str">
        <f t="shared" si="15"/>
        <v>4</v>
      </c>
      <c r="AK21" s="51">
        <f t="shared" si="2"/>
        <v>16</v>
      </c>
      <c r="AL21" s="52" t="str">
        <f t="shared" si="16"/>
        <v>RIESGO EXTREMO</v>
      </c>
      <c r="AM21" s="52" t="str">
        <f t="shared" si="17"/>
        <v>COMPARTIR O TRANSFERIR EL RIESGO</v>
      </c>
      <c r="AN21" s="68" t="s">
        <v>89</v>
      </c>
      <c r="AO21" s="63" t="s">
        <v>75</v>
      </c>
      <c r="AP21" s="64" t="s">
        <v>76</v>
      </c>
      <c r="AQ21" s="69" t="s">
        <v>90</v>
      </c>
    </row>
    <row r="22" spans="2:43" s="92" customFormat="1"/>
    <row r="23" spans="2:43" s="92" customFormat="1">
      <c r="C23" s="93"/>
      <c r="D23" s="93"/>
      <c r="E23" s="93"/>
    </row>
    <row r="24" spans="2:43" s="92" customFormat="1" ht="30" hidden="1">
      <c r="B24" s="92" t="s">
        <v>47</v>
      </c>
      <c r="C24" s="93" t="s">
        <v>92</v>
      </c>
      <c r="D24" s="92" t="s">
        <v>98</v>
      </c>
      <c r="E24" s="93" t="s">
        <v>99</v>
      </c>
    </row>
    <row r="25" spans="2:43" s="92" customFormat="1" ht="45" hidden="1">
      <c r="B25" s="92" t="s">
        <v>100</v>
      </c>
      <c r="C25" s="93" t="s">
        <v>101</v>
      </c>
      <c r="D25" s="92" t="s">
        <v>102</v>
      </c>
      <c r="E25" s="93" t="s">
        <v>103</v>
      </c>
    </row>
    <row r="26" spans="2:43" s="92" customFormat="1" ht="45" hidden="1">
      <c r="C26" s="93" t="s">
        <v>104</v>
      </c>
      <c r="D26" s="92" t="s">
        <v>105</v>
      </c>
      <c r="E26" s="93" t="s">
        <v>106</v>
      </c>
    </row>
    <row r="27" spans="2:43" s="92" customFormat="1" ht="45" hidden="1">
      <c r="B27" s="92" t="s">
        <v>72</v>
      </c>
      <c r="C27" s="93" t="s">
        <v>107</v>
      </c>
      <c r="D27" s="92" t="s">
        <v>108</v>
      </c>
      <c r="E27" s="93" t="s">
        <v>109</v>
      </c>
    </row>
    <row r="28" spans="2:43" s="92" customFormat="1" ht="45" hidden="1">
      <c r="B28" s="94" t="s">
        <v>51</v>
      </c>
      <c r="C28" s="93" t="s">
        <v>110</v>
      </c>
      <c r="D28" s="92" t="s">
        <v>111</v>
      </c>
      <c r="E28" s="93" t="s">
        <v>112</v>
      </c>
    </row>
    <row r="29" spans="2:43" s="92" customFormat="1" hidden="1">
      <c r="B29" s="92" t="s">
        <v>87</v>
      </c>
      <c r="C29" s="93" t="s">
        <v>113</v>
      </c>
      <c r="D29" s="92" t="s">
        <v>114</v>
      </c>
      <c r="E29" s="93" t="s">
        <v>115</v>
      </c>
    </row>
    <row r="30" spans="2:43" s="92" customFormat="1" ht="45" hidden="1">
      <c r="B30" s="92" t="s">
        <v>116</v>
      </c>
      <c r="C30" s="93" t="s">
        <v>117</v>
      </c>
      <c r="D30" s="92" t="s">
        <v>118</v>
      </c>
      <c r="E30" s="93" t="s">
        <v>119</v>
      </c>
    </row>
    <row r="31" spans="2:43" s="92" customFormat="1" ht="75" hidden="1">
      <c r="B31" s="92" t="s">
        <v>64</v>
      </c>
      <c r="C31" s="93" t="s">
        <v>120</v>
      </c>
      <c r="D31" s="92" t="s">
        <v>48</v>
      </c>
      <c r="E31" s="93" t="s">
        <v>121</v>
      </c>
    </row>
    <row r="32" spans="2:43" s="92" customFormat="1" ht="30" hidden="1">
      <c r="B32" s="92" t="s">
        <v>81</v>
      </c>
      <c r="C32" s="93" t="s">
        <v>122</v>
      </c>
      <c r="D32" s="92" t="s">
        <v>60</v>
      </c>
      <c r="E32" s="93" t="s">
        <v>123</v>
      </c>
    </row>
    <row r="33" spans="2:5" s="92" customFormat="1" ht="30" hidden="1">
      <c r="B33" s="92" t="s">
        <v>124</v>
      </c>
      <c r="C33" s="93" t="s">
        <v>125</v>
      </c>
      <c r="E33" s="93"/>
    </row>
    <row r="34" spans="2:5" s="92" customFormat="1" ht="30" hidden="1">
      <c r="B34" s="92" t="s">
        <v>126</v>
      </c>
      <c r="C34" s="92" t="s">
        <v>127</v>
      </c>
    </row>
    <row r="35" spans="2:5" s="92" customFormat="1" ht="60" hidden="1">
      <c r="C35" s="92" t="s">
        <v>128</v>
      </c>
    </row>
    <row r="36" spans="2:5" s="92" customFormat="1" hidden="1">
      <c r="B36" s="92" t="s">
        <v>74</v>
      </c>
      <c r="C36" s="92" t="s">
        <v>129</v>
      </c>
    </row>
    <row r="37" spans="2:5" s="92" customFormat="1" ht="30" hidden="1">
      <c r="B37" s="92" t="s">
        <v>73</v>
      </c>
      <c r="C37" s="92" t="s">
        <v>130</v>
      </c>
    </row>
    <row r="38" spans="2:5" s="92" customFormat="1" ht="45" hidden="1">
      <c r="B38" s="92" t="s">
        <v>131</v>
      </c>
      <c r="C38" s="92" t="s">
        <v>132</v>
      </c>
    </row>
    <row r="39" spans="2:5" s="92" customFormat="1" hidden="1">
      <c r="B39" s="92" t="s">
        <v>65</v>
      </c>
      <c r="C39" s="92" t="s">
        <v>133</v>
      </c>
    </row>
    <row r="40" spans="2:5" s="92" customFormat="1" hidden="1">
      <c r="B40" s="92" t="s">
        <v>52</v>
      </c>
      <c r="C40" s="92" t="s">
        <v>134</v>
      </c>
    </row>
    <row r="41" spans="2:5" s="92" customFormat="1" ht="75" hidden="1">
      <c r="C41" s="92" t="s">
        <v>123</v>
      </c>
    </row>
    <row r="42" spans="2:5" s="92" customFormat="1" ht="45" hidden="1">
      <c r="B42" s="92" t="s">
        <v>135</v>
      </c>
      <c r="C42" s="92" t="s">
        <v>136</v>
      </c>
    </row>
    <row r="43" spans="2:5" s="92" customFormat="1" ht="30" hidden="1">
      <c r="B43" s="92" t="s">
        <v>137</v>
      </c>
      <c r="C43" s="92" t="s">
        <v>138</v>
      </c>
    </row>
    <row r="44" spans="2:5" s="92" customFormat="1" hidden="1">
      <c r="B44" s="92" t="s">
        <v>83</v>
      </c>
    </row>
    <row r="45" spans="2:5" s="92" customFormat="1" hidden="1">
      <c r="B45" s="92" t="s">
        <v>53</v>
      </c>
    </row>
    <row r="46" spans="2:5" s="92" customFormat="1" ht="30" hidden="1">
      <c r="B46" s="92" t="s">
        <v>82</v>
      </c>
    </row>
    <row r="47" spans="2:5" s="92" customFormat="1"/>
    <row r="48" spans="2:5" s="92" customFormat="1"/>
    <row r="49" s="92" customFormat="1"/>
    <row r="50" s="92" customFormat="1"/>
    <row r="51" s="92" customFormat="1"/>
    <row r="52" s="92" customFormat="1"/>
    <row r="53" s="92" customFormat="1"/>
    <row r="54" s="92" customFormat="1"/>
    <row r="55" s="92" customFormat="1"/>
    <row r="56" s="92" customFormat="1"/>
    <row r="57" s="92" customFormat="1"/>
    <row r="58" s="92" customFormat="1"/>
    <row r="59" s="92" customFormat="1"/>
    <row r="60" s="92" customFormat="1"/>
    <row r="61" s="92" customFormat="1"/>
    <row r="62" s="92" customFormat="1"/>
    <row r="63" s="92" customFormat="1"/>
    <row r="64"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sheetData>
  <mergeCells count="71">
    <mergeCell ref="Q20:R20"/>
    <mergeCell ref="Q21:R21"/>
    <mergeCell ref="AK15:AK16"/>
    <mergeCell ref="AL15:AL16"/>
    <mergeCell ref="AM15:AM16"/>
    <mergeCell ref="Q17:R17"/>
    <mergeCell ref="Q18:R18"/>
    <mergeCell ref="Q19:R19"/>
    <mergeCell ref="AC15:AC16"/>
    <mergeCell ref="AE15:AE16"/>
    <mergeCell ref="AN14:AN16"/>
    <mergeCell ref="AO14:AO16"/>
    <mergeCell ref="AP14:AP16"/>
    <mergeCell ref="O15:O16"/>
    <mergeCell ref="P15:P16"/>
    <mergeCell ref="Q15:R16"/>
    <mergeCell ref="S15:S16"/>
    <mergeCell ref="U15:U16"/>
    <mergeCell ref="W15:W16"/>
    <mergeCell ref="AF13:AF16"/>
    <mergeCell ref="AG13:AM13"/>
    <mergeCell ref="AN13:AP13"/>
    <mergeCell ref="AK14:AM14"/>
    <mergeCell ref="Q13:AE14"/>
    <mergeCell ref="Y15:Y16"/>
    <mergeCell ref="AA15:AA16"/>
    <mergeCell ref="K14:L16"/>
    <mergeCell ref="M14:N16"/>
    <mergeCell ref="O14:P14"/>
    <mergeCell ref="AG14:AH16"/>
    <mergeCell ref="AI14:AJ16"/>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B8:E8"/>
    <mergeCell ref="F8:S8"/>
    <mergeCell ref="B9:E9"/>
    <mergeCell ref="F9:S9"/>
    <mergeCell ref="B11:E11"/>
    <mergeCell ref="F11:I11"/>
    <mergeCell ref="K11:P11"/>
    <mergeCell ref="Q11:AM11"/>
    <mergeCell ref="B6:E6"/>
    <mergeCell ref="F6:K6"/>
    <mergeCell ref="M6:N6"/>
    <mergeCell ref="O6:S6"/>
    <mergeCell ref="B7:E7"/>
    <mergeCell ref="F7:R7"/>
    <mergeCell ref="B2:D4"/>
    <mergeCell ref="E2:S2"/>
    <mergeCell ref="U2:U4"/>
    <mergeCell ref="W2:AQ2"/>
    <mergeCell ref="E3:H3"/>
    <mergeCell ref="I3:S3"/>
    <mergeCell ref="W3:AF3"/>
    <mergeCell ref="AG3:AQ3"/>
    <mergeCell ref="E4:S4"/>
    <mergeCell ref="W4:AQ4"/>
  </mergeCells>
  <conditionalFormatting sqref="AG17:AG21 K17:K21">
    <cfRule type="containsText" dxfId="549" priority="18" operator="containsText" text="IMPROBABLE">
      <formula>NOT(ISERROR(SEARCH("IMPROBABLE",K17)))</formula>
    </cfRule>
    <cfRule type="containsText" dxfId="548" priority="19" operator="containsText" text="PROBABLE">
      <formula>NOT(ISERROR(SEARCH("PROBABLE",K17)))</formula>
    </cfRule>
    <cfRule type="containsText" dxfId="547" priority="20" operator="containsText" text="CASI CIERTA">
      <formula>NOT(ISERROR(SEARCH("CASI CIERTA",K17)))</formula>
    </cfRule>
    <cfRule type="containsText" dxfId="546" priority="21" operator="containsText" text="POSIBLE">
      <formula>NOT(ISERROR(SEARCH("POSIBLE",K17)))</formula>
    </cfRule>
    <cfRule type="containsText" dxfId="545" priority="22" operator="containsText" text="RARO">
      <formula>NOT(ISERROR(SEARCH("RARO",K17)))</formula>
    </cfRule>
  </conditionalFormatting>
  <conditionalFormatting sqref="AI17:AI21 M17:M21">
    <cfRule type="containsText" dxfId="544" priority="13" operator="containsText" text="CATASTRÓFICO">
      <formula>NOT(ISERROR(SEARCH("CATASTRÓFICO",M17)))</formula>
    </cfRule>
    <cfRule type="containsText" dxfId="543" priority="14" operator="containsText" text="MAYOR">
      <formula>NOT(ISERROR(SEARCH("MAYOR",M17)))</formula>
    </cfRule>
    <cfRule type="containsText" dxfId="542" priority="15" operator="containsText" text="MODERADO">
      <formula>NOT(ISERROR(SEARCH("MODERADO",M17)))</formula>
    </cfRule>
    <cfRule type="containsText" dxfId="541" priority="16" operator="containsText" text="MENOR">
      <formula>NOT(ISERROR(SEARCH("MENOR",M17)))</formula>
    </cfRule>
    <cfRule type="containsText" dxfId="540" priority="17" operator="containsText" text="INSIGNIFICANTE">
      <formula>NOT(ISERROR(SEARCH("INSIGNIFICANTE",M17)))</formula>
    </cfRule>
  </conditionalFormatting>
  <conditionalFormatting sqref="AF17 AL17:AP21 P17:P21 AQ18">
    <cfRule type="containsText" dxfId="539" priority="9" operator="containsText" text="RIESGO EXTREMO">
      <formula>NOT(ISERROR(SEARCH("RIESGO EXTREMO",P17)))</formula>
    </cfRule>
    <cfRule type="containsText" dxfId="538" priority="10" operator="containsText" text="RIESGO ALTO">
      <formula>NOT(ISERROR(SEARCH("RIESGO ALTO",P17)))</formula>
    </cfRule>
    <cfRule type="containsText" dxfId="537" priority="11" operator="containsText" text="RIESGO MODERADO">
      <formula>NOT(ISERROR(SEARCH("RIESGO MODERADO",P17)))</formula>
    </cfRule>
    <cfRule type="containsText" dxfId="536" priority="12" operator="containsText" text="RIESGO BAJO">
      <formula>NOT(ISERROR(SEARCH("RIESGO BAJO",P17)))</formula>
    </cfRule>
  </conditionalFormatting>
  <conditionalFormatting sqref="AF17:AF21">
    <cfRule type="containsText" dxfId="535" priority="5" operator="containsText" text="RIESGO EXTREMO">
      <formula>NOT(ISERROR(SEARCH("RIESGO EXTREMO",AF17)))</formula>
    </cfRule>
    <cfRule type="containsText" dxfId="534" priority="6" operator="containsText" text="RIESGO ALTO">
      <formula>NOT(ISERROR(SEARCH("RIESGO ALTO",AF17)))</formula>
    </cfRule>
    <cfRule type="containsText" dxfId="533" priority="7" operator="containsText" text="RIESGO MODERADO">
      <formula>NOT(ISERROR(SEARCH("RIESGO MODERADO",AF17)))</formula>
    </cfRule>
    <cfRule type="containsText" dxfId="532" priority="8" operator="containsText" text="RIESGO BAJO">
      <formula>NOT(ISERROR(SEARCH("RIESGO BAJO",AF17)))</formula>
    </cfRule>
  </conditionalFormatting>
  <dataValidations count="21">
    <dataValidation type="list" allowBlank="1" showInputMessage="1" showErrorMessage="1" sqref="AA17:AA21 W17:W21 S17:S21 U17:U21 AC17:AC21 Y17:Y21">
      <formula1>"SI,NO"</formula1>
    </dataValidation>
    <dataValidation type="list" allowBlank="1" showInputMessage="1" showErrorMessage="1" sqref="AI21 M21">
      <formula1>INDIRECT($J$21)</formula1>
    </dataValidation>
    <dataValidation type="list" allowBlank="1" showInputMessage="1" showErrorMessage="1" sqref="AI20 M20">
      <formula1>INDIRECT($J$20)</formula1>
    </dataValidation>
    <dataValidation type="list" allowBlank="1" showInputMessage="1" showErrorMessage="1" sqref="AI19 M19">
      <formula1>INDIRECT($J$19)</formula1>
    </dataValidation>
    <dataValidation type="list" allowBlank="1" showInputMessage="1" showErrorMessage="1" sqref="AI18 M18">
      <formula1>INDIRECT($J$18)</formula1>
    </dataValidation>
    <dataValidation type="list" allowBlank="1" showInputMessage="1" showErrorMessage="1" sqref="AI17 M17">
      <formula1>INDIRECT($J$17)</formula1>
    </dataValidation>
    <dataValidation type="list" allowBlank="1" showInputMessage="1" showErrorMessage="1" sqref="AG17:AG21 K17:K21">
      <formula1>probabilidad</formula1>
    </dataValidation>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21">
      <formula1>INDIRECT($D$21)</formula1>
    </dataValidation>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D21">
      <formula1>INDIRECT($C$21)</formula1>
    </dataValidation>
    <dataValidation type="list" allowBlank="1" showInputMessage="1" showErrorMessage="1" sqref="D20">
      <formula1>INDIRECT($C$20)</formula1>
    </dataValidation>
    <dataValidation type="list" allowBlank="1" showInputMessage="1" showErrorMessage="1" sqref="D19">
      <formula1>INDIRECT($C$19)</formula1>
    </dataValidation>
    <dataValidation type="list" allowBlank="1" showInputMessage="1" showErrorMessage="1" sqref="C17:C21">
      <formula1>factores</formula1>
    </dataValidation>
    <dataValidation type="list" allowBlank="1" showInputMessage="1" showErrorMessage="1" sqref="D18">
      <formula1>INDIRECT($C$18)</formula1>
    </dataValidation>
    <dataValidation type="list" allowBlank="1" showInputMessage="1" showErrorMessage="1" sqref="D17">
      <formula1>INDIRECT($C$17)</formula1>
    </dataValidation>
    <dataValidation type="list" allowBlank="1" showInputMessage="1" showErrorMessage="1" sqref="E17">
      <formula1>INDIRECT($D$17)</formula1>
    </dataValidation>
    <dataValidation type="list" allowBlank="1" showInputMessage="1" showErrorMessage="1" sqref="I17:I21">
      <formula1>clasificaciónriesgos</formula1>
    </dataValidation>
  </dataValidations>
  <pageMargins left="0.25" right="0.25" top="0.75" bottom="0.75" header="0.3" footer="0.3"/>
  <pageSetup paperSize="5" scale="33" orientation="landscape" r:id="rId1"/>
  <headerFooter>
    <oddFooter>&amp;L&amp;14Cra. 30 N° 25-90 Piso 16 - CP: 1113111 Tel. 7470909 -  Info: Línea 195www.umv.gov.co&amp;C&amp;14SIG-FM-007&amp;P de &amp;N</oddFooter>
  </headerFooter>
  <colBreaks count="1" manualBreakCount="1">
    <brk id="20" max="35" man="1"/>
  </colBreaks>
  <drawing r:id="rId2"/>
</worksheet>
</file>

<file path=xl/worksheets/sheet4.xml><?xml version="1.0" encoding="utf-8"?>
<worksheet xmlns="http://schemas.openxmlformats.org/spreadsheetml/2006/main" xmlns:r="http://schemas.openxmlformats.org/officeDocument/2006/relationships">
  <dimension ref="B2:AQ2977"/>
  <sheetViews>
    <sheetView topLeftCell="S1" zoomScale="40" zoomScaleNormal="40" workbookViewId="0">
      <selection activeCell="O6" sqref="O6:S6"/>
    </sheetView>
  </sheetViews>
  <sheetFormatPr baseColWidth="10" defaultColWidth="11.42578125" defaultRowHeight="15"/>
  <cols>
    <col min="1" max="1" width="4.28515625" style="1" customWidth="1"/>
    <col min="2" max="2" width="12.85546875" style="1" customWidth="1"/>
    <col min="3" max="3" width="16" style="1" customWidth="1" collapsed="1"/>
    <col min="4" max="4" width="24.85546875" style="1" customWidth="1"/>
    <col min="5" max="5" width="42.5703125" style="1" customWidth="1"/>
    <col min="6" max="6" width="58.140625" style="1" customWidth="1" collapsed="1"/>
    <col min="7" max="8" width="58.140625" style="1" customWidth="1"/>
    <col min="9" max="9" width="26.7109375" style="1" customWidth="1"/>
    <col min="10" max="10" width="26.7109375" style="1" hidden="1" customWidth="1"/>
    <col min="11" max="11" width="22.7109375" style="1" customWidth="1" collapsed="1"/>
    <col min="12" max="12" width="25.140625" style="1" hidden="1" customWidth="1"/>
    <col min="13" max="13" width="22.5703125" style="1" customWidth="1"/>
    <col min="14" max="14" width="11.42578125" style="1" hidden="1" customWidth="1"/>
    <col min="15" max="16" width="21.5703125" style="1" customWidth="1"/>
    <col min="17" max="17" width="28.85546875" style="1" customWidth="1" collapsed="1"/>
    <col min="18" max="18" width="23.140625" style="1" customWidth="1"/>
    <col min="19" max="19" width="34.140625" style="1" customWidth="1"/>
    <col min="20" max="20" width="39.7109375" style="1" hidden="1" customWidth="1"/>
    <col min="21" max="21" width="33" style="1" customWidth="1"/>
    <col min="22" max="22" width="39.7109375" style="1" hidden="1" customWidth="1"/>
    <col min="23" max="23" width="21.5703125" style="1" customWidth="1"/>
    <col min="24" max="24" width="39.7109375" style="1" hidden="1" customWidth="1"/>
    <col min="25" max="25" width="26.5703125" style="1" customWidth="1"/>
    <col min="26" max="26" width="39.7109375" style="1" hidden="1" customWidth="1"/>
    <col min="27" max="27" width="28" style="1" customWidth="1"/>
    <col min="28" max="28" width="39.7109375" style="1" hidden="1" customWidth="1"/>
    <col min="29" max="29" width="29" style="1" customWidth="1"/>
    <col min="30" max="30" width="36.28515625" style="1" hidden="1" customWidth="1"/>
    <col min="31" max="31" width="17.28515625" style="1" customWidth="1"/>
    <col min="32" max="32" width="18.7109375" style="1" customWidth="1"/>
    <col min="33" max="33" width="25.5703125" style="1" customWidth="1"/>
    <col min="34" max="34" width="30.85546875" style="1" hidden="1" customWidth="1"/>
    <col min="35" max="35" width="23" style="1" customWidth="1"/>
    <col min="36" max="36" width="11.42578125" style="1" hidden="1" customWidth="1"/>
    <col min="37" max="37" width="17.85546875" style="1" customWidth="1"/>
    <col min="38" max="39" width="17.28515625" style="1" customWidth="1"/>
    <col min="40" max="40" width="33.140625" style="1" customWidth="1"/>
    <col min="41" max="41" width="22.42578125" style="1" customWidth="1"/>
    <col min="42" max="42" width="23" style="1" customWidth="1"/>
    <col min="43" max="43" width="48"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3"/>
      <c r="AH3" s="298"/>
      <c r="AI3" s="462" t="s">
        <v>2</v>
      </c>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35.25" customHeight="1">
      <c r="B6" s="464" t="s">
        <v>93</v>
      </c>
      <c r="C6" s="465"/>
      <c r="D6" s="465"/>
      <c r="E6" s="466"/>
      <c r="F6" s="467" t="s">
        <v>99</v>
      </c>
      <c r="G6" s="468"/>
      <c r="H6" s="468"/>
      <c r="I6" s="468"/>
      <c r="J6" s="468"/>
      <c r="K6" s="468"/>
      <c r="L6" s="279"/>
      <c r="M6" s="465" t="s">
        <v>94</v>
      </c>
      <c r="N6" s="465"/>
      <c r="O6" s="469" t="s">
        <v>882</v>
      </c>
      <c r="P6" s="469"/>
      <c r="Q6" s="469"/>
      <c r="R6" s="469"/>
      <c r="S6" s="470"/>
    </row>
    <row r="7" spans="2:43" ht="35.25" customHeight="1">
      <c r="B7" s="471" t="s">
        <v>95</v>
      </c>
      <c r="C7" s="472"/>
      <c r="D7" s="472"/>
      <c r="E7" s="473"/>
      <c r="F7" s="474" t="s">
        <v>101</v>
      </c>
      <c r="G7" s="475"/>
      <c r="H7" s="475"/>
      <c r="I7" s="475"/>
      <c r="J7" s="475"/>
      <c r="K7" s="475"/>
      <c r="L7" s="475"/>
      <c r="M7" s="475"/>
      <c r="N7" s="475"/>
      <c r="O7" s="475"/>
      <c r="P7" s="475"/>
      <c r="Q7" s="475"/>
      <c r="R7" s="475"/>
      <c r="S7" s="280"/>
    </row>
    <row r="8" spans="2:43" ht="35.25" customHeight="1">
      <c r="B8" s="471" t="s">
        <v>96</v>
      </c>
      <c r="C8" s="472"/>
      <c r="D8" s="472"/>
      <c r="E8" s="473"/>
      <c r="F8" s="476" t="s">
        <v>883</v>
      </c>
      <c r="G8" s="477"/>
      <c r="H8" s="477"/>
      <c r="I8" s="477"/>
      <c r="J8" s="477"/>
      <c r="K8" s="477"/>
      <c r="L8" s="477"/>
      <c r="M8" s="477"/>
      <c r="N8" s="477"/>
      <c r="O8" s="477"/>
      <c r="P8" s="477"/>
      <c r="Q8" s="477"/>
      <c r="R8" s="477"/>
      <c r="S8" s="478"/>
    </row>
    <row r="9" spans="2:43" ht="80.25" customHeight="1" thickBot="1">
      <c r="B9" s="479" t="s">
        <v>97</v>
      </c>
      <c r="C9" s="480"/>
      <c r="D9" s="480"/>
      <c r="E9" s="481"/>
      <c r="F9" s="482" t="s">
        <v>176</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7"/>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9"/>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541"/>
      <c r="AH12" s="541"/>
      <c r="AI12" s="541"/>
      <c r="AJ12" s="541"/>
      <c r="AK12" s="541"/>
      <c r="AL12" s="542"/>
      <c r="AM12" s="543"/>
      <c r="AN12" s="497" t="s">
        <v>14</v>
      </c>
      <c r="AO12" s="497"/>
      <c r="AP12" s="497"/>
      <c r="AQ12" s="502"/>
    </row>
    <row r="13" spans="2:43" s="10" customFormat="1" ht="44.25" customHeight="1">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44" t="s">
        <v>24</v>
      </c>
      <c r="AG13" s="531" t="s">
        <v>25</v>
      </c>
      <c r="AH13" s="532"/>
      <c r="AI13" s="532"/>
      <c r="AJ13" s="532"/>
      <c r="AK13" s="532"/>
      <c r="AL13" s="532"/>
      <c r="AM13" s="533"/>
      <c r="AN13" s="546" t="s">
        <v>26</v>
      </c>
      <c r="AO13" s="532"/>
      <c r="AP13" s="533"/>
      <c r="AQ13" s="515" t="s">
        <v>27</v>
      </c>
    </row>
    <row r="14" spans="2:43" s="10" customFormat="1" ht="41.25"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3"/>
      <c r="AG14" s="414" t="s">
        <v>28</v>
      </c>
      <c r="AH14" s="415"/>
      <c r="AI14" s="415" t="s">
        <v>29</v>
      </c>
      <c r="AJ14" s="415"/>
      <c r="AK14" s="415" t="s">
        <v>30</v>
      </c>
      <c r="AL14" s="415"/>
      <c r="AM14" s="416"/>
      <c r="AN14" s="5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36</v>
      </c>
      <c r="R15" s="519"/>
      <c r="S15" s="415" t="s">
        <v>37</v>
      </c>
      <c r="T15" s="15"/>
      <c r="U15" s="415" t="s">
        <v>38</v>
      </c>
      <c r="V15" s="15"/>
      <c r="W15" s="415" t="s">
        <v>227</v>
      </c>
      <c r="X15" s="15"/>
      <c r="Y15" s="415" t="s">
        <v>39</v>
      </c>
      <c r="Z15" s="15"/>
      <c r="AA15" s="415" t="s">
        <v>40</v>
      </c>
      <c r="AB15" s="15"/>
      <c r="AC15" s="415" t="s">
        <v>41</v>
      </c>
      <c r="AD15" s="15"/>
      <c r="AE15" s="415" t="s">
        <v>42</v>
      </c>
      <c r="AF15" s="523"/>
      <c r="AG15" s="414"/>
      <c r="AH15" s="415"/>
      <c r="AI15" s="415"/>
      <c r="AJ15" s="415"/>
      <c r="AK15" s="415" t="s">
        <v>34</v>
      </c>
      <c r="AL15" s="415" t="s">
        <v>35</v>
      </c>
      <c r="AM15" s="416" t="s">
        <v>43</v>
      </c>
      <c r="AN15" s="521"/>
      <c r="AO15" s="526"/>
      <c r="AP15" s="527"/>
      <c r="AQ15" s="516"/>
    </row>
    <row r="16" spans="2:43" s="10" customFormat="1" ht="87.75" customHeight="1" thickBot="1">
      <c r="B16" s="495"/>
      <c r="C16" s="505"/>
      <c r="D16" s="506"/>
      <c r="E16" s="509"/>
      <c r="F16" s="16" t="s">
        <v>44</v>
      </c>
      <c r="G16" s="17" t="s">
        <v>45</v>
      </c>
      <c r="H16" s="17" t="s">
        <v>46</v>
      </c>
      <c r="I16" s="418"/>
      <c r="J16" s="14"/>
      <c r="K16" s="520"/>
      <c r="L16" s="521"/>
      <c r="M16" s="523"/>
      <c r="N16" s="521"/>
      <c r="O16" s="417"/>
      <c r="P16" s="418"/>
      <c r="Q16" s="520"/>
      <c r="R16" s="521"/>
      <c r="S16" s="417"/>
      <c r="T16" s="18"/>
      <c r="U16" s="417"/>
      <c r="V16" s="18"/>
      <c r="W16" s="417"/>
      <c r="X16" s="18"/>
      <c r="Y16" s="417"/>
      <c r="Z16" s="18"/>
      <c r="AA16" s="417"/>
      <c r="AB16" s="18"/>
      <c r="AC16" s="417"/>
      <c r="AD16" s="18"/>
      <c r="AE16" s="417"/>
      <c r="AF16" s="545"/>
      <c r="AG16" s="414"/>
      <c r="AH16" s="415"/>
      <c r="AI16" s="415"/>
      <c r="AJ16" s="415"/>
      <c r="AK16" s="415"/>
      <c r="AL16" s="415"/>
      <c r="AM16" s="416"/>
      <c r="AN16" s="521"/>
      <c r="AO16" s="526"/>
      <c r="AP16" s="527"/>
      <c r="AQ16" s="517"/>
    </row>
    <row r="17" spans="2:43" s="19" customFormat="1" ht="106.5" customHeight="1">
      <c r="B17" s="41">
        <v>1</v>
      </c>
      <c r="C17" s="42" t="s">
        <v>47</v>
      </c>
      <c r="D17" s="43" t="s">
        <v>48</v>
      </c>
      <c r="E17" s="44" t="s">
        <v>49</v>
      </c>
      <c r="F17" s="45" t="s">
        <v>139</v>
      </c>
      <c r="G17" s="62" t="s">
        <v>140</v>
      </c>
      <c r="H17" s="62" t="s">
        <v>141</v>
      </c>
      <c r="I17" s="46" t="s">
        <v>72</v>
      </c>
      <c r="J17" s="47" t="str">
        <f t="shared" ref="J17:J35" si="0">IF(I17="corrupción","impactoco","impacto")</f>
        <v>impacto</v>
      </c>
      <c r="K17" s="48" t="s">
        <v>52</v>
      </c>
      <c r="L17" s="49" t="str">
        <f t="shared" ref="L17:L35" si="1">IF(K17="RARO","1",IF(K17="IMPROBABLE","2",IF(K17="POSIBLE","3",IF(K17="PROBABLE","4",IF(K17="CASI CIERTA","5","")))))</f>
        <v>5</v>
      </c>
      <c r="M17" s="50" t="s">
        <v>83</v>
      </c>
      <c r="N17" s="49" t="str">
        <f t="shared" ref="N17:N35" si="2">IF(M17="INSIGNIFICANTE","1",IF(M17="MENOR","2",IF(M17="MODERADO","3",IF(M17="MAYOR","4",IF(M17="CATASTRÓFICO","5","")))))</f>
        <v>3</v>
      </c>
      <c r="O17" s="51">
        <f t="shared" ref="O17:O31" si="3">IF(L17="","",L17*N17)</f>
        <v>15</v>
      </c>
      <c r="P17" s="52" t="str">
        <f t="shared" ref="P17:P31" si="4">IF(O17="","",IF(O17&gt;=15,"RIESGO EXTREMO",IF(O17&gt;=7,"RIESGO ALTO",IF(O17&gt;=4,"RIESGO MODERADO",IF(O17&gt;=1,"RIESGO BAJO","")))))</f>
        <v>RIESGO EXTREMO</v>
      </c>
      <c r="Q17" s="537" t="s">
        <v>142</v>
      </c>
      <c r="R17" s="538"/>
      <c r="S17" s="50" t="s">
        <v>55</v>
      </c>
      <c r="T17" s="53">
        <f t="shared" ref="T17:T35" si="5">IF(S17="SI",15,0)</f>
        <v>15</v>
      </c>
      <c r="U17" s="50" t="s">
        <v>55</v>
      </c>
      <c r="V17" s="53">
        <f t="shared" ref="V17:V35" si="6">IF(U17="SI",5,0)</f>
        <v>5</v>
      </c>
      <c r="W17" s="50" t="s">
        <v>56</v>
      </c>
      <c r="X17" s="34">
        <f>IF(W17="SI",25,0)</f>
        <v>0</v>
      </c>
      <c r="Y17" s="50" t="s">
        <v>55</v>
      </c>
      <c r="Z17" s="53">
        <f t="shared" ref="Z17:Z35" si="7">IF(Y17="SI",15,0)</f>
        <v>15</v>
      </c>
      <c r="AA17" s="50" t="s">
        <v>55</v>
      </c>
      <c r="AB17" s="54">
        <f t="shared" ref="AB17:AB35" si="8">IF(AA17="SI",10,0)</f>
        <v>10</v>
      </c>
      <c r="AC17" s="50" t="s">
        <v>55</v>
      </c>
      <c r="AD17" s="53">
        <f t="shared" ref="AD17:AD35" si="9">IF(AC17="SI",30,0)</f>
        <v>30</v>
      </c>
      <c r="AE17" s="55">
        <f>T17+V17+X17+Z17+AB17+AD17</f>
        <v>75</v>
      </c>
      <c r="AF17" s="299" t="str">
        <f t="shared" ref="AF17:AF35" si="10">IF(AE17="","",IF(AE17="","",IF(AE17&gt;76,"2",IF(AE17&gt;=51,"1",IF(AE17&gt;=0,"0","")))))</f>
        <v>1</v>
      </c>
      <c r="AG17" s="48" t="s">
        <v>65</v>
      </c>
      <c r="AH17" s="49" t="str">
        <f t="shared" ref="AH17:AH35" si="11">IF(AG17="RARO","1",IF(AG17="IMPROBABLE","2",IF(AG17="POSIBLE","3",IF(AG17="PROBABLE","4",IF(AG17="CASI CIERTA","5","")))))</f>
        <v>4</v>
      </c>
      <c r="AI17" s="50" t="s">
        <v>83</v>
      </c>
      <c r="AJ17" s="49" t="str">
        <f t="shared" ref="AJ17:AJ35" si="12">IF(AI17="INSIGNIFICANTE","1",IF(AI17="MENOR","2",IF(AI17="MODERADO","3",IF(AI17="MAYOR","4",IF(AI17="CATASTRÓFICO","5","")))))</f>
        <v>3</v>
      </c>
      <c r="AK17" s="51">
        <f t="shared" ref="AK17:AK31" si="13">IF(AH17="","",AH17*AJ17)</f>
        <v>12</v>
      </c>
      <c r="AL17" s="51" t="str">
        <f t="shared" ref="AL17:AL31" si="14">IF(AK17="","",IF(AK17&gt;=15,"RIESGO EXTREMO",IF(AK17&gt;=7,"RIESGO ALTO",IF(AK17&gt;=4,"RIESGO MODERADO",IF(AK17&gt;=1,"RIESGO BAJO","")))))</f>
        <v>RIESGO ALTO</v>
      </c>
      <c r="AM17" s="52" t="str">
        <f t="shared" ref="AM17:AM35" si="15">IF(AL17="","",IF(AL17="RIESGO EXTREMO","COMPARTIR O TRANSFERIR EL RIESGO",IF(AL17="RIESGO ALTO","EVITAR EL RIESGO",IF(AL17="RIESGO MODERADO","REDUCIR EL RIESGO",IF(AL17="RIESGO BAJO","ASUMIR","")))))</f>
        <v>EVITAR EL RIESGO</v>
      </c>
      <c r="AN17" s="302" t="s">
        <v>143</v>
      </c>
      <c r="AO17" s="63" t="s">
        <v>144</v>
      </c>
      <c r="AP17" s="95">
        <v>42735</v>
      </c>
      <c r="AQ17" s="65" t="s">
        <v>145</v>
      </c>
    </row>
    <row r="18" spans="2:43" s="19" customFormat="1" ht="106.5" customHeight="1">
      <c r="B18" s="41">
        <v>2</v>
      </c>
      <c r="C18" s="42" t="s">
        <v>47</v>
      </c>
      <c r="D18" s="43" t="s">
        <v>48</v>
      </c>
      <c r="E18" s="44" t="s">
        <v>85</v>
      </c>
      <c r="F18" s="45" t="s">
        <v>146</v>
      </c>
      <c r="G18" s="62" t="s">
        <v>147</v>
      </c>
      <c r="H18" s="62" t="s">
        <v>148</v>
      </c>
      <c r="I18" s="46" t="s">
        <v>116</v>
      </c>
      <c r="J18" s="47" t="str">
        <f t="shared" si="0"/>
        <v>impacto</v>
      </c>
      <c r="K18" s="48" t="s">
        <v>65</v>
      </c>
      <c r="L18" s="49" t="str">
        <f t="shared" si="1"/>
        <v>4</v>
      </c>
      <c r="M18" s="50" t="s">
        <v>137</v>
      </c>
      <c r="N18" s="49" t="str">
        <f t="shared" si="2"/>
        <v>2</v>
      </c>
      <c r="O18" s="51">
        <f t="shared" si="3"/>
        <v>8</v>
      </c>
      <c r="P18" s="52" t="str">
        <f t="shared" si="4"/>
        <v>RIESGO ALTO</v>
      </c>
      <c r="Q18" s="537" t="s">
        <v>149</v>
      </c>
      <c r="R18" s="538"/>
      <c r="S18" s="50" t="s">
        <v>55</v>
      </c>
      <c r="T18" s="53">
        <f t="shared" si="5"/>
        <v>15</v>
      </c>
      <c r="U18" s="50" t="s">
        <v>55</v>
      </c>
      <c r="V18" s="53">
        <f t="shared" si="6"/>
        <v>5</v>
      </c>
      <c r="W18" s="50" t="s">
        <v>56</v>
      </c>
      <c r="X18" s="54">
        <f t="shared" ref="X18:X35" si="16">IF(W18="SI",25,0)</f>
        <v>0</v>
      </c>
      <c r="Y18" s="50" t="s">
        <v>55</v>
      </c>
      <c r="Z18" s="53">
        <f t="shared" si="7"/>
        <v>15</v>
      </c>
      <c r="AA18" s="50" t="s">
        <v>55</v>
      </c>
      <c r="AB18" s="54">
        <f t="shared" si="8"/>
        <v>10</v>
      </c>
      <c r="AC18" s="50" t="s">
        <v>55</v>
      </c>
      <c r="AD18" s="53">
        <f t="shared" si="9"/>
        <v>30</v>
      </c>
      <c r="AE18" s="55">
        <f t="shared" ref="AE18:AE35" si="17">T18+V18+X18+Z18+AB18+AD18</f>
        <v>75</v>
      </c>
      <c r="AF18" s="300" t="str">
        <f t="shared" si="10"/>
        <v>1</v>
      </c>
      <c r="AG18" s="48" t="s">
        <v>131</v>
      </c>
      <c r="AH18" s="49" t="str">
        <f t="shared" si="11"/>
        <v>3</v>
      </c>
      <c r="AI18" s="50" t="s">
        <v>137</v>
      </c>
      <c r="AJ18" s="49" t="str">
        <f t="shared" si="12"/>
        <v>2</v>
      </c>
      <c r="AK18" s="51">
        <f t="shared" si="13"/>
        <v>6</v>
      </c>
      <c r="AL18" s="51" t="str">
        <f t="shared" si="14"/>
        <v>RIESGO MODERADO</v>
      </c>
      <c r="AM18" s="52" t="str">
        <f t="shared" si="15"/>
        <v>REDUCIR EL RIESGO</v>
      </c>
      <c r="AN18" s="302" t="s">
        <v>150</v>
      </c>
      <c r="AO18" s="63" t="s">
        <v>144</v>
      </c>
      <c r="AP18" s="95">
        <v>42735</v>
      </c>
      <c r="AQ18" s="65" t="s">
        <v>151</v>
      </c>
    </row>
    <row r="19" spans="2:43" s="19" customFormat="1" ht="106.5" customHeight="1">
      <c r="B19" s="41">
        <v>3</v>
      </c>
      <c r="C19" s="42" t="s">
        <v>47</v>
      </c>
      <c r="D19" s="43" t="s">
        <v>48</v>
      </c>
      <c r="E19" s="44" t="s">
        <v>152</v>
      </c>
      <c r="F19" s="96" t="s">
        <v>153</v>
      </c>
      <c r="G19" s="62" t="s">
        <v>154</v>
      </c>
      <c r="H19" s="62" t="s">
        <v>155</v>
      </c>
      <c r="I19" s="46" t="s">
        <v>81</v>
      </c>
      <c r="J19" s="47" t="str">
        <f t="shared" si="0"/>
        <v>impactoco</v>
      </c>
      <c r="K19" s="48" t="s">
        <v>131</v>
      </c>
      <c r="L19" s="49" t="str">
        <f t="shared" si="1"/>
        <v>3</v>
      </c>
      <c r="M19" s="50" t="s">
        <v>83</v>
      </c>
      <c r="N19" s="49" t="str">
        <f t="shared" si="2"/>
        <v>3</v>
      </c>
      <c r="O19" s="51">
        <f t="shared" si="3"/>
        <v>9</v>
      </c>
      <c r="P19" s="52" t="str">
        <f t="shared" si="4"/>
        <v>RIESGO ALTO</v>
      </c>
      <c r="Q19" s="537" t="s">
        <v>156</v>
      </c>
      <c r="R19" s="538"/>
      <c r="S19" s="50" t="s">
        <v>55</v>
      </c>
      <c r="T19" s="53">
        <f t="shared" si="5"/>
        <v>15</v>
      </c>
      <c r="U19" s="50" t="s">
        <v>55</v>
      </c>
      <c r="V19" s="53">
        <f t="shared" si="6"/>
        <v>5</v>
      </c>
      <c r="W19" s="50" t="s">
        <v>56</v>
      </c>
      <c r="X19" s="54">
        <f t="shared" si="16"/>
        <v>0</v>
      </c>
      <c r="Y19" s="50" t="s">
        <v>56</v>
      </c>
      <c r="Z19" s="53">
        <f t="shared" si="7"/>
        <v>0</v>
      </c>
      <c r="AA19" s="50" t="s">
        <v>56</v>
      </c>
      <c r="AB19" s="54">
        <f t="shared" si="8"/>
        <v>0</v>
      </c>
      <c r="AC19" s="50" t="s">
        <v>56</v>
      </c>
      <c r="AD19" s="53">
        <f t="shared" si="9"/>
        <v>0</v>
      </c>
      <c r="AE19" s="55">
        <f t="shared" si="17"/>
        <v>20</v>
      </c>
      <c r="AF19" s="300" t="str">
        <f t="shared" si="10"/>
        <v>0</v>
      </c>
      <c r="AG19" s="48" t="s">
        <v>131</v>
      </c>
      <c r="AH19" s="49" t="str">
        <f t="shared" si="11"/>
        <v>3</v>
      </c>
      <c r="AI19" s="50" t="s">
        <v>83</v>
      </c>
      <c r="AJ19" s="49" t="str">
        <f t="shared" si="12"/>
        <v>3</v>
      </c>
      <c r="AK19" s="51">
        <f t="shared" si="13"/>
        <v>9</v>
      </c>
      <c r="AL19" s="51" t="str">
        <f t="shared" si="14"/>
        <v>RIESGO ALTO</v>
      </c>
      <c r="AM19" s="52" t="str">
        <f t="shared" si="15"/>
        <v>EVITAR EL RIESGO</v>
      </c>
      <c r="AN19" s="302" t="s">
        <v>157</v>
      </c>
      <c r="AO19" s="63" t="s">
        <v>158</v>
      </c>
      <c r="AP19" s="95">
        <v>42735</v>
      </c>
      <c r="AQ19" s="67" t="s">
        <v>159</v>
      </c>
    </row>
    <row r="20" spans="2:43" s="19" customFormat="1" ht="106.5" customHeight="1">
      <c r="B20" s="41">
        <v>4</v>
      </c>
      <c r="C20" s="42" t="s">
        <v>47</v>
      </c>
      <c r="D20" s="43" t="s">
        <v>60</v>
      </c>
      <c r="E20" s="44" t="s">
        <v>61</v>
      </c>
      <c r="F20" s="97" t="s">
        <v>160</v>
      </c>
      <c r="G20" s="62" t="s">
        <v>161</v>
      </c>
      <c r="H20" s="19" t="s">
        <v>162</v>
      </c>
      <c r="I20" s="46" t="s">
        <v>64</v>
      </c>
      <c r="J20" s="47" t="str">
        <f t="shared" si="0"/>
        <v>impacto</v>
      </c>
      <c r="K20" s="48" t="s">
        <v>73</v>
      </c>
      <c r="L20" s="49" t="str">
        <f t="shared" si="1"/>
        <v>2</v>
      </c>
      <c r="M20" s="50" t="s">
        <v>53</v>
      </c>
      <c r="N20" s="49" t="str">
        <f t="shared" si="2"/>
        <v>4</v>
      </c>
      <c r="O20" s="51">
        <f t="shared" si="3"/>
        <v>8</v>
      </c>
      <c r="P20" s="52" t="str">
        <f t="shared" si="4"/>
        <v>RIESGO ALTO</v>
      </c>
      <c r="Q20" s="537" t="s">
        <v>163</v>
      </c>
      <c r="R20" s="538"/>
      <c r="S20" s="50" t="s">
        <v>55</v>
      </c>
      <c r="T20" s="53">
        <f t="shared" si="5"/>
        <v>15</v>
      </c>
      <c r="U20" s="50" t="s">
        <v>55</v>
      </c>
      <c r="V20" s="53">
        <f t="shared" si="6"/>
        <v>5</v>
      </c>
      <c r="W20" s="50" t="s">
        <v>56</v>
      </c>
      <c r="X20" s="54">
        <f t="shared" si="16"/>
        <v>0</v>
      </c>
      <c r="Y20" s="50" t="s">
        <v>55</v>
      </c>
      <c r="Z20" s="53">
        <f t="shared" si="7"/>
        <v>15</v>
      </c>
      <c r="AA20" s="50" t="s">
        <v>55</v>
      </c>
      <c r="AB20" s="54">
        <f t="shared" si="8"/>
        <v>10</v>
      </c>
      <c r="AC20" s="50" t="s">
        <v>55</v>
      </c>
      <c r="AD20" s="53">
        <f t="shared" si="9"/>
        <v>30</v>
      </c>
      <c r="AE20" s="55">
        <f t="shared" si="17"/>
        <v>75</v>
      </c>
      <c r="AF20" s="300" t="str">
        <f t="shared" si="10"/>
        <v>1</v>
      </c>
      <c r="AG20" s="48" t="s">
        <v>73</v>
      </c>
      <c r="AH20" s="49" t="str">
        <f t="shared" si="11"/>
        <v>2</v>
      </c>
      <c r="AI20" s="50" t="s">
        <v>83</v>
      </c>
      <c r="AJ20" s="49" t="str">
        <f t="shared" si="12"/>
        <v>3</v>
      </c>
      <c r="AK20" s="51">
        <f t="shared" si="13"/>
        <v>6</v>
      </c>
      <c r="AL20" s="51" t="str">
        <f t="shared" si="14"/>
        <v>RIESGO MODERADO</v>
      </c>
      <c r="AM20" s="52" t="str">
        <f t="shared" si="15"/>
        <v>REDUCIR EL RIESGO</v>
      </c>
      <c r="AN20" s="302" t="s">
        <v>164</v>
      </c>
      <c r="AO20" s="63" t="s">
        <v>165</v>
      </c>
      <c r="AP20" s="95">
        <v>42735</v>
      </c>
      <c r="AQ20" s="69" t="s">
        <v>166</v>
      </c>
    </row>
    <row r="21" spans="2:43" s="19" customFormat="1" ht="106.5" customHeight="1">
      <c r="B21" s="41">
        <v>5</v>
      </c>
      <c r="C21" s="42" t="s">
        <v>47</v>
      </c>
      <c r="D21" s="43" t="s">
        <v>118</v>
      </c>
      <c r="E21" s="44" t="s">
        <v>167</v>
      </c>
      <c r="F21" s="45" t="s">
        <v>168</v>
      </c>
      <c r="G21" s="62" t="s">
        <v>169</v>
      </c>
      <c r="H21" s="62" t="s">
        <v>170</v>
      </c>
      <c r="I21" s="46" t="s">
        <v>51</v>
      </c>
      <c r="J21" s="47" t="str">
        <f t="shared" si="0"/>
        <v>impacto</v>
      </c>
      <c r="K21" s="48" t="s">
        <v>52</v>
      </c>
      <c r="L21" s="49" t="str">
        <f t="shared" si="1"/>
        <v>5</v>
      </c>
      <c r="M21" s="50" t="s">
        <v>82</v>
      </c>
      <c r="N21" s="49" t="str">
        <f t="shared" si="2"/>
        <v>5</v>
      </c>
      <c r="O21" s="51">
        <f t="shared" si="3"/>
        <v>25</v>
      </c>
      <c r="P21" s="52" t="str">
        <f t="shared" si="4"/>
        <v>RIESGO EXTREMO</v>
      </c>
      <c r="Q21" s="537" t="s">
        <v>171</v>
      </c>
      <c r="R21" s="538"/>
      <c r="S21" s="50" t="s">
        <v>55</v>
      </c>
      <c r="T21" s="53">
        <f t="shared" si="5"/>
        <v>15</v>
      </c>
      <c r="U21" s="50" t="s">
        <v>55</v>
      </c>
      <c r="V21" s="53">
        <f t="shared" si="6"/>
        <v>5</v>
      </c>
      <c r="W21" s="50" t="s">
        <v>56</v>
      </c>
      <c r="X21" s="54">
        <f t="shared" si="16"/>
        <v>0</v>
      </c>
      <c r="Y21" s="50" t="s">
        <v>55</v>
      </c>
      <c r="Z21" s="53">
        <f t="shared" si="7"/>
        <v>15</v>
      </c>
      <c r="AA21" s="50" t="s">
        <v>55</v>
      </c>
      <c r="AB21" s="54">
        <f t="shared" si="8"/>
        <v>10</v>
      </c>
      <c r="AC21" s="50" t="s">
        <v>55</v>
      </c>
      <c r="AD21" s="53">
        <f t="shared" si="9"/>
        <v>30</v>
      </c>
      <c r="AE21" s="55">
        <f t="shared" si="17"/>
        <v>75</v>
      </c>
      <c r="AF21" s="300" t="str">
        <f t="shared" si="10"/>
        <v>1</v>
      </c>
      <c r="AG21" s="48" t="s">
        <v>65</v>
      </c>
      <c r="AH21" s="49" t="str">
        <f t="shared" si="11"/>
        <v>4</v>
      </c>
      <c r="AI21" s="50" t="s">
        <v>82</v>
      </c>
      <c r="AJ21" s="49" t="str">
        <f t="shared" si="12"/>
        <v>5</v>
      </c>
      <c r="AK21" s="51">
        <f t="shared" si="13"/>
        <v>20</v>
      </c>
      <c r="AL21" s="51" t="str">
        <f t="shared" si="14"/>
        <v>RIESGO EXTREMO</v>
      </c>
      <c r="AM21" s="52" t="str">
        <f t="shared" si="15"/>
        <v>COMPARTIR O TRANSFERIR EL RIESGO</v>
      </c>
      <c r="AN21" s="302" t="s">
        <v>172</v>
      </c>
      <c r="AO21" s="98" t="s">
        <v>173</v>
      </c>
      <c r="AP21" s="95">
        <v>42369</v>
      </c>
      <c r="AQ21" s="69" t="s">
        <v>174</v>
      </c>
    </row>
    <row r="22" spans="2:43" s="19" customFormat="1" ht="24" customHeight="1">
      <c r="B22" s="41">
        <v>7</v>
      </c>
      <c r="C22" s="42"/>
      <c r="D22" s="43"/>
      <c r="E22" s="44"/>
      <c r="G22" s="49"/>
      <c r="I22" s="46"/>
      <c r="J22" s="47" t="str">
        <f t="shared" si="0"/>
        <v>impacto</v>
      </c>
      <c r="K22" s="48"/>
      <c r="L22" s="49" t="str">
        <f t="shared" si="1"/>
        <v/>
      </c>
      <c r="M22" s="50"/>
      <c r="N22" s="49" t="str">
        <f t="shared" si="2"/>
        <v/>
      </c>
      <c r="O22" s="51" t="str">
        <f t="shared" si="3"/>
        <v/>
      </c>
      <c r="P22" s="52" t="str">
        <f t="shared" si="4"/>
        <v/>
      </c>
      <c r="Q22" s="537"/>
      <c r="R22" s="538"/>
      <c r="S22" s="50"/>
      <c r="T22" s="53">
        <f t="shared" si="5"/>
        <v>0</v>
      </c>
      <c r="U22" s="50"/>
      <c r="V22" s="53">
        <f t="shared" si="6"/>
        <v>0</v>
      </c>
      <c r="W22" s="50"/>
      <c r="X22" s="54">
        <f t="shared" si="16"/>
        <v>0</v>
      </c>
      <c r="Y22" s="50"/>
      <c r="Z22" s="53">
        <f t="shared" si="7"/>
        <v>0</v>
      </c>
      <c r="AA22" s="50"/>
      <c r="AB22" s="54">
        <f t="shared" si="8"/>
        <v>0</v>
      </c>
      <c r="AC22" s="50"/>
      <c r="AD22" s="53">
        <f t="shared" si="9"/>
        <v>0</v>
      </c>
      <c r="AE22" s="55">
        <f t="shared" si="17"/>
        <v>0</v>
      </c>
      <c r="AF22" s="300" t="str">
        <f t="shared" si="10"/>
        <v>0</v>
      </c>
      <c r="AG22" s="48"/>
      <c r="AH22" s="49" t="str">
        <f t="shared" si="11"/>
        <v/>
      </c>
      <c r="AI22" s="50"/>
      <c r="AJ22" s="49" t="str">
        <f t="shared" si="12"/>
        <v/>
      </c>
      <c r="AK22" s="51" t="str">
        <f t="shared" si="13"/>
        <v/>
      </c>
      <c r="AL22" s="51" t="str">
        <f t="shared" si="14"/>
        <v/>
      </c>
      <c r="AM22" s="52" t="str">
        <f t="shared" si="15"/>
        <v/>
      </c>
      <c r="AN22" s="303"/>
      <c r="AO22" s="99"/>
      <c r="AP22" s="100"/>
      <c r="AQ22" s="101"/>
    </row>
    <row r="23" spans="2:43" s="19" customFormat="1" ht="24" customHeight="1">
      <c r="B23" s="41">
        <v>8</v>
      </c>
      <c r="C23" s="42"/>
      <c r="D23" s="43"/>
      <c r="E23" s="44"/>
      <c r="F23" s="45"/>
      <c r="G23" s="62"/>
      <c r="H23" s="62"/>
      <c r="I23" s="46"/>
      <c r="J23" s="47" t="str">
        <f t="shared" si="0"/>
        <v>impacto</v>
      </c>
      <c r="K23" s="48"/>
      <c r="L23" s="49" t="str">
        <f t="shared" si="1"/>
        <v/>
      </c>
      <c r="M23" s="50"/>
      <c r="N23" s="49" t="str">
        <f t="shared" si="2"/>
        <v/>
      </c>
      <c r="O23" s="51" t="str">
        <f t="shared" si="3"/>
        <v/>
      </c>
      <c r="P23" s="52" t="str">
        <f t="shared" si="4"/>
        <v/>
      </c>
      <c r="Q23" s="537"/>
      <c r="R23" s="538"/>
      <c r="S23" s="50"/>
      <c r="T23" s="53">
        <f t="shared" si="5"/>
        <v>0</v>
      </c>
      <c r="U23" s="50"/>
      <c r="V23" s="53">
        <f t="shared" si="6"/>
        <v>0</v>
      </c>
      <c r="W23" s="50"/>
      <c r="X23" s="54">
        <f t="shared" si="16"/>
        <v>0</v>
      </c>
      <c r="Y23" s="50"/>
      <c r="Z23" s="53">
        <f t="shared" si="7"/>
        <v>0</v>
      </c>
      <c r="AA23" s="50"/>
      <c r="AB23" s="54">
        <f t="shared" si="8"/>
        <v>0</v>
      </c>
      <c r="AC23" s="50"/>
      <c r="AD23" s="53">
        <f t="shared" si="9"/>
        <v>0</v>
      </c>
      <c r="AE23" s="55">
        <f t="shared" si="17"/>
        <v>0</v>
      </c>
      <c r="AF23" s="300" t="str">
        <f t="shared" si="10"/>
        <v>0</v>
      </c>
      <c r="AG23" s="48"/>
      <c r="AH23" s="49" t="str">
        <f t="shared" si="11"/>
        <v/>
      </c>
      <c r="AI23" s="50"/>
      <c r="AJ23" s="49" t="str">
        <f t="shared" si="12"/>
        <v/>
      </c>
      <c r="AK23" s="51" t="str">
        <f t="shared" si="13"/>
        <v/>
      </c>
      <c r="AL23" s="51" t="str">
        <f t="shared" si="14"/>
        <v/>
      </c>
      <c r="AM23" s="52" t="str">
        <f t="shared" si="15"/>
        <v/>
      </c>
      <c r="AN23" s="303"/>
      <c r="AO23" s="99"/>
      <c r="AP23" s="100"/>
      <c r="AQ23" s="101"/>
    </row>
    <row r="24" spans="2:43" s="19" customFormat="1" ht="24" customHeight="1">
      <c r="B24" s="41">
        <v>9</v>
      </c>
      <c r="C24" s="42"/>
      <c r="D24" s="43"/>
      <c r="E24" s="44"/>
      <c r="F24" s="45"/>
      <c r="G24" s="62"/>
      <c r="H24" s="62"/>
      <c r="I24" s="46"/>
      <c r="J24" s="47" t="str">
        <f t="shared" si="0"/>
        <v>impacto</v>
      </c>
      <c r="K24" s="48"/>
      <c r="L24" s="49" t="str">
        <f t="shared" si="1"/>
        <v/>
      </c>
      <c r="M24" s="50"/>
      <c r="N24" s="49" t="str">
        <f t="shared" si="2"/>
        <v/>
      </c>
      <c r="O24" s="51"/>
      <c r="P24" s="52"/>
      <c r="Q24" s="537"/>
      <c r="R24" s="538"/>
      <c r="S24" s="50"/>
      <c r="T24" s="53">
        <f t="shared" si="5"/>
        <v>0</v>
      </c>
      <c r="U24" s="50"/>
      <c r="V24" s="53">
        <f t="shared" si="6"/>
        <v>0</v>
      </c>
      <c r="W24" s="50"/>
      <c r="X24" s="54">
        <f t="shared" si="16"/>
        <v>0</v>
      </c>
      <c r="Y24" s="50"/>
      <c r="Z24" s="53">
        <f t="shared" si="7"/>
        <v>0</v>
      </c>
      <c r="AA24" s="50"/>
      <c r="AB24" s="54">
        <f t="shared" si="8"/>
        <v>0</v>
      </c>
      <c r="AC24" s="50"/>
      <c r="AD24" s="53">
        <f t="shared" si="9"/>
        <v>0</v>
      </c>
      <c r="AE24" s="55">
        <f t="shared" si="17"/>
        <v>0</v>
      </c>
      <c r="AF24" s="300" t="str">
        <f t="shared" si="10"/>
        <v>0</v>
      </c>
      <c r="AG24" s="48"/>
      <c r="AH24" s="49" t="str">
        <f t="shared" si="11"/>
        <v/>
      </c>
      <c r="AI24" s="50"/>
      <c r="AJ24" s="49" t="str">
        <f t="shared" si="12"/>
        <v/>
      </c>
      <c r="AK24" s="51"/>
      <c r="AL24" s="51"/>
      <c r="AM24" s="52" t="str">
        <f t="shared" si="15"/>
        <v/>
      </c>
      <c r="AN24" s="304"/>
      <c r="AO24" s="51"/>
      <c r="AP24" s="64"/>
      <c r="AQ24" s="69"/>
    </row>
    <row r="25" spans="2:43" s="19" customFormat="1" ht="24" customHeight="1">
      <c r="B25" s="41">
        <v>10</v>
      </c>
      <c r="C25" s="42"/>
      <c r="D25" s="43"/>
      <c r="E25" s="44"/>
      <c r="F25" s="45"/>
      <c r="G25" s="62"/>
      <c r="H25" s="62"/>
      <c r="I25" s="46"/>
      <c r="J25" s="47" t="str">
        <f t="shared" si="0"/>
        <v>impacto</v>
      </c>
      <c r="K25" s="48"/>
      <c r="L25" s="49" t="str">
        <f t="shared" si="1"/>
        <v/>
      </c>
      <c r="M25" s="50"/>
      <c r="N25" s="49" t="str">
        <f t="shared" si="2"/>
        <v/>
      </c>
      <c r="O25" s="51"/>
      <c r="P25" s="52"/>
      <c r="Q25" s="537"/>
      <c r="R25" s="538"/>
      <c r="S25" s="50"/>
      <c r="T25" s="53">
        <f t="shared" si="5"/>
        <v>0</v>
      </c>
      <c r="U25" s="50"/>
      <c r="V25" s="53">
        <f t="shared" si="6"/>
        <v>0</v>
      </c>
      <c r="W25" s="50"/>
      <c r="X25" s="54">
        <f t="shared" si="16"/>
        <v>0</v>
      </c>
      <c r="Y25" s="50"/>
      <c r="Z25" s="53">
        <f t="shared" si="7"/>
        <v>0</v>
      </c>
      <c r="AA25" s="50"/>
      <c r="AB25" s="54">
        <f t="shared" si="8"/>
        <v>0</v>
      </c>
      <c r="AC25" s="50"/>
      <c r="AD25" s="53">
        <f t="shared" si="9"/>
        <v>0</v>
      </c>
      <c r="AE25" s="55">
        <f t="shared" si="17"/>
        <v>0</v>
      </c>
      <c r="AF25" s="300" t="str">
        <f t="shared" si="10"/>
        <v>0</v>
      </c>
      <c r="AG25" s="48"/>
      <c r="AH25" s="49" t="str">
        <f t="shared" si="11"/>
        <v/>
      </c>
      <c r="AI25" s="50"/>
      <c r="AJ25" s="49" t="str">
        <f t="shared" si="12"/>
        <v/>
      </c>
      <c r="AK25" s="51"/>
      <c r="AL25" s="51"/>
      <c r="AM25" s="52" t="str">
        <f t="shared" si="15"/>
        <v/>
      </c>
      <c r="AN25" s="304"/>
      <c r="AO25" s="51"/>
      <c r="AP25" s="64"/>
      <c r="AQ25" s="69"/>
    </row>
    <row r="26" spans="2:43" s="19" customFormat="1" ht="24" customHeight="1">
      <c r="B26" s="41">
        <v>11</v>
      </c>
      <c r="C26" s="42"/>
      <c r="D26" s="43"/>
      <c r="E26" s="44"/>
      <c r="F26" s="45"/>
      <c r="G26" s="62"/>
      <c r="H26" s="62"/>
      <c r="I26" s="46"/>
      <c r="J26" s="47" t="str">
        <f t="shared" si="0"/>
        <v>impacto</v>
      </c>
      <c r="K26" s="48"/>
      <c r="L26" s="49" t="str">
        <f t="shared" si="1"/>
        <v/>
      </c>
      <c r="M26" s="50"/>
      <c r="N26" s="49" t="str">
        <f t="shared" si="2"/>
        <v/>
      </c>
      <c r="O26" s="51" t="str">
        <f>IF(L26="","",L26*N26)</f>
        <v/>
      </c>
      <c r="P26" s="52" t="str">
        <f>IF(O26="","",IF(O26&gt;=15,"RIESGO EXTREMO",IF(O26&gt;=7,"RIESGO ALTO",IF(O26&gt;=4,"RIESGO MODERADO",IF(O26&gt;=1,"RIESGO BAJO","")))))</f>
        <v/>
      </c>
      <c r="Q26" s="537"/>
      <c r="R26" s="538"/>
      <c r="S26" s="50"/>
      <c r="T26" s="53">
        <f t="shared" si="5"/>
        <v>0</v>
      </c>
      <c r="U26" s="50"/>
      <c r="V26" s="53">
        <f t="shared" si="6"/>
        <v>0</v>
      </c>
      <c r="W26" s="50"/>
      <c r="X26" s="54">
        <f t="shared" si="16"/>
        <v>0</v>
      </c>
      <c r="Y26" s="50"/>
      <c r="Z26" s="53">
        <f t="shared" si="7"/>
        <v>0</v>
      </c>
      <c r="AA26" s="50"/>
      <c r="AB26" s="54">
        <f t="shared" si="8"/>
        <v>0</v>
      </c>
      <c r="AC26" s="50"/>
      <c r="AD26" s="53">
        <f t="shared" si="9"/>
        <v>0</v>
      </c>
      <c r="AE26" s="55">
        <f t="shared" si="17"/>
        <v>0</v>
      </c>
      <c r="AF26" s="300" t="str">
        <f t="shared" si="10"/>
        <v>0</v>
      </c>
      <c r="AG26" s="48"/>
      <c r="AH26" s="49" t="str">
        <f t="shared" si="11"/>
        <v/>
      </c>
      <c r="AI26" s="50"/>
      <c r="AJ26" s="49" t="str">
        <f t="shared" si="12"/>
        <v/>
      </c>
      <c r="AK26" s="51" t="str">
        <f>IF(AH26="","",AH26*AJ26)</f>
        <v/>
      </c>
      <c r="AL26" s="51" t="str">
        <f>IF(AK26="","",IF(AK26&gt;=15,"RIESGO EXTREMO",IF(AK26&gt;=7,"RIESGO ALTO",IF(AK26&gt;=4,"RIESGO MODERADO",IF(AK26&gt;=1,"RIESGO BAJO","")))))</f>
        <v/>
      </c>
      <c r="AM26" s="52" t="str">
        <f t="shared" si="15"/>
        <v/>
      </c>
      <c r="AN26" s="304"/>
      <c r="AO26" s="51"/>
      <c r="AP26" s="64"/>
      <c r="AQ26" s="69"/>
    </row>
    <row r="27" spans="2:43" s="19" customFormat="1" ht="24" customHeight="1">
      <c r="B27" s="41">
        <v>12</v>
      </c>
      <c r="C27" s="42"/>
      <c r="D27" s="43"/>
      <c r="E27" s="44"/>
      <c r="F27" s="45"/>
      <c r="G27" s="62"/>
      <c r="H27" s="62"/>
      <c r="I27" s="46"/>
      <c r="J27" s="47" t="str">
        <f t="shared" si="0"/>
        <v>impacto</v>
      </c>
      <c r="K27" s="48"/>
      <c r="L27" s="49" t="str">
        <f t="shared" si="1"/>
        <v/>
      </c>
      <c r="M27" s="50"/>
      <c r="N27" s="49" t="str">
        <f t="shared" si="2"/>
        <v/>
      </c>
      <c r="O27" s="51" t="str">
        <f>IF(L27="","",L27*N27)</f>
        <v/>
      </c>
      <c r="P27" s="52" t="str">
        <f>IF(O27="","",IF(O27&gt;=15,"RIESGO EXTREMO",IF(O27&gt;=7,"RIESGO ALTO",IF(O27&gt;=4,"RIESGO MODERADO",IF(O27&gt;=1,"RIESGO BAJO","")))))</f>
        <v/>
      </c>
      <c r="Q27" s="537"/>
      <c r="R27" s="538"/>
      <c r="S27" s="50"/>
      <c r="T27" s="53">
        <f t="shared" si="5"/>
        <v>0</v>
      </c>
      <c r="U27" s="50"/>
      <c r="V27" s="53">
        <f t="shared" si="6"/>
        <v>0</v>
      </c>
      <c r="W27" s="50"/>
      <c r="X27" s="54">
        <f t="shared" si="16"/>
        <v>0</v>
      </c>
      <c r="Y27" s="50"/>
      <c r="Z27" s="53">
        <f t="shared" si="7"/>
        <v>0</v>
      </c>
      <c r="AA27" s="50"/>
      <c r="AB27" s="54">
        <f t="shared" si="8"/>
        <v>0</v>
      </c>
      <c r="AC27" s="50"/>
      <c r="AD27" s="53">
        <f t="shared" si="9"/>
        <v>0</v>
      </c>
      <c r="AE27" s="55">
        <f t="shared" si="17"/>
        <v>0</v>
      </c>
      <c r="AF27" s="300" t="str">
        <f t="shared" si="10"/>
        <v>0</v>
      </c>
      <c r="AG27" s="48"/>
      <c r="AH27" s="49" t="str">
        <f t="shared" si="11"/>
        <v/>
      </c>
      <c r="AI27" s="50"/>
      <c r="AJ27" s="49" t="str">
        <f t="shared" si="12"/>
        <v/>
      </c>
      <c r="AK27" s="51" t="str">
        <f>IF(AH27="","",AH27*AJ27)</f>
        <v/>
      </c>
      <c r="AL27" s="51" t="str">
        <f>IF(AK27="","",IF(AK27&gt;=15,"RIESGO EXTREMO",IF(AK27&gt;=7,"RIESGO ALTO",IF(AK27&gt;=4,"RIESGO MODERADO",IF(AK27&gt;=1,"RIESGO BAJO","")))))</f>
        <v/>
      </c>
      <c r="AM27" s="52" t="str">
        <f t="shared" si="15"/>
        <v/>
      </c>
      <c r="AN27" s="304"/>
      <c r="AO27" s="51"/>
      <c r="AP27" s="64"/>
      <c r="AQ27" s="69"/>
    </row>
    <row r="28" spans="2:43" s="19" customFormat="1" ht="24" customHeight="1">
      <c r="B28" s="41">
        <v>13</v>
      </c>
      <c r="C28" s="42"/>
      <c r="D28" s="43"/>
      <c r="E28" s="44"/>
      <c r="F28" s="45"/>
      <c r="G28" s="62"/>
      <c r="H28" s="62"/>
      <c r="I28" s="46"/>
      <c r="J28" s="47" t="str">
        <f t="shared" si="0"/>
        <v>impacto</v>
      </c>
      <c r="K28" s="48"/>
      <c r="L28" s="49" t="str">
        <f t="shared" si="1"/>
        <v/>
      </c>
      <c r="M28" s="50"/>
      <c r="N28" s="49" t="str">
        <f t="shared" si="2"/>
        <v/>
      </c>
      <c r="O28" s="51"/>
      <c r="P28" s="52"/>
      <c r="Q28" s="537"/>
      <c r="R28" s="538"/>
      <c r="S28" s="50"/>
      <c r="T28" s="53">
        <f t="shared" si="5"/>
        <v>0</v>
      </c>
      <c r="U28" s="50"/>
      <c r="V28" s="53">
        <f t="shared" si="6"/>
        <v>0</v>
      </c>
      <c r="W28" s="50"/>
      <c r="X28" s="54">
        <f t="shared" si="16"/>
        <v>0</v>
      </c>
      <c r="Y28" s="50"/>
      <c r="Z28" s="53">
        <f t="shared" si="7"/>
        <v>0</v>
      </c>
      <c r="AA28" s="50"/>
      <c r="AB28" s="54">
        <f t="shared" si="8"/>
        <v>0</v>
      </c>
      <c r="AC28" s="50"/>
      <c r="AD28" s="53">
        <f t="shared" si="9"/>
        <v>0</v>
      </c>
      <c r="AE28" s="55">
        <f t="shared" si="17"/>
        <v>0</v>
      </c>
      <c r="AF28" s="300" t="str">
        <f t="shared" si="10"/>
        <v>0</v>
      </c>
      <c r="AG28" s="48"/>
      <c r="AH28" s="49" t="str">
        <f t="shared" si="11"/>
        <v/>
      </c>
      <c r="AI28" s="50"/>
      <c r="AJ28" s="49" t="str">
        <f t="shared" si="12"/>
        <v/>
      </c>
      <c r="AK28" s="51"/>
      <c r="AL28" s="51"/>
      <c r="AM28" s="52" t="str">
        <f t="shared" si="15"/>
        <v/>
      </c>
      <c r="AN28" s="304"/>
      <c r="AO28" s="51"/>
      <c r="AP28" s="64"/>
      <c r="AQ28" s="69"/>
    </row>
    <row r="29" spans="2:43" s="19" customFormat="1" ht="24" customHeight="1">
      <c r="B29" s="41">
        <v>14</v>
      </c>
      <c r="C29" s="42"/>
      <c r="D29" s="43"/>
      <c r="E29" s="44"/>
      <c r="F29" s="45"/>
      <c r="G29" s="62"/>
      <c r="H29" s="62"/>
      <c r="I29" s="46"/>
      <c r="J29" s="47" t="str">
        <f t="shared" si="0"/>
        <v>impacto</v>
      </c>
      <c r="K29" s="48"/>
      <c r="L29" s="49" t="str">
        <f t="shared" si="1"/>
        <v/>
      </c>
      <c r="M29" s="50"/>
      <c r="N29" s="49" t="str">
        <f t="shared" si="2"/>
        <v/>
      </c>
      <c r="O29" s="51"/>
      <c r="P29" s="52"/>
      <c r="Q29" s="537"/>
      <c r="R29" s="538"/>
      <c r="S29" s="50"/>
      <c r="T29" s="53">
        <f t="shared" si="5"/>
        <v>0</v>
      </c>
      <c r="U29" s="50"/>
      <c r="V29" s="53">
        <f t="shared" si="6"/>
        <v>0</v>
      </c>
      <c r="W29" s="50"/>
      <c r="X29" s="54">
        <f t="shared" si="16"/>
        <v>0</v>
      </c>
      <c r="Y29" s="50"/>
      <c r="Z29" s="53">
        <f t="shared" si="7"/>
        <v>0</v>
      </c>
      <c r="AA29" s="50"/>
      <c r="AB29" s="54">
        <f t="shared" si="8"/>
        <v>0</v>
      </c>
      <c r="AC29" s="50"/>
      <c r="AD29" s="53">
        <f t="shared" si="9"/>
        <v>0</v>
      </c>
      <c r="AE29" s="55">
        <f t="shared" si="17"/>
        <v>0</v>
      </c>
      <c r="AF29" s="300" t="str">
        <f t="shared" si="10"/>
        <v>0</v>
      </c>
      <c r="AG29" s="48"/>
      <c r="AH29" s="49" t="str">
        <f t="shared" si="11"/>
        <v/>
      </c>
      <c r="AI29" s="50"/>
      <c r="AJ29" s="49" t="str">
        <f t="shared" si="12"/>
        <v/>
      </c>
      <c r="AK29" s="51"/>
      <c r="AL29" s="51"/>
      <c r="AM29" s="52" t="str">
        <f t="shared" si="15"/>
        <v/>
      </c>
      <c r="AN29" s="304"/>
      <c r="AO29" s="51"/>
      <c r="AP29" s="64"/>
      <c r="AQ29" s="69"/>
    </row>
    <row r="30" spans="2:43" s="19" customFormat="1" ht="24" customHeight="1">
      <c r="B30" s="41">
        <v>15</v>
      </c>
      <c r="C30" s="42"/>
      <c r="D30" s="43"/>
      <c r="E30" s="44"/>
      <c r="F30" s="45"/>
      <c r="G30" s="62"/>
      <c r="H30" s="62"/>
      <c r="I30" s="46"/>
      <c r="J30" s="47" t="str">
        <f t="shared" si="0"/>
        <v>impacto</v>
      </c>
      <c r="K30" s="48"/>
      <c r="L30" s="49" t="str">
        <f t="shared" si="1"/>
        <v/>
      </c>
      <c r="M30" s="50"/>
      <c r="N30" s="49" t="str">
        <f t="shared" si="2"/>
        <v/>
      </c>
      <c r="O30" s="51" t="str">
        <f t="shared" si="3"/>
        <v/>
      </c>
      <c r="P30" s="52" t="str">
        <f t="shared" si="4"/>
        <v/>
      </c>
      <c r="Q30" s="537"/>
      <c r="R30" s="538"/>
      <c r="S30" s="50"/>
      <c r="T30" s="53">
        <f t="shared" si="5"/>
        <v>0</v>
      </c>
      <c r="U30" s="50"/>
      <c r="V30" s="53">
        <f t="shared" si="6"/>
        <v>0</v>
      </c>
      <c r="W30" s="50"/>
      <c r="X30" s="54">
        <f t="shared" si="16"/>
        <v>0</v>
      </c>
      <c r="Y30" s="50"/>
      <c r="Z30" s="53">
        <f t="shared" si="7"/>
        <v>0</v>
      </c>
      <c r="AA30" s="50"/>
      <c r="AB30" s="54">
        <f t="shared" si="8"/>
        <v>0</v>
      </c>
      <c r="AC30" s="50"/>
      <c r="AD30" s="53">
        <f t="shared" si="9"/>
        <v>0</v>
      </c>
      <c r="AE30" s="55">
        <f t="shared" si="17"/>
        <v>0</v>
      </c>
      <c r="AF30" s="300" t="str">
        <f t="shared" si="10"/>
        <v>0</v>
      </c>
      <c r="AG30" s="48"/>
      <c r="AH30" s="49" t="str">
        <f t="shared" si="11"/>
        <v/>
      </c>
      <c r="AI30" s="50"/>
      <c r="AJ30" s="49" t="str">
        <f t="shared" si="12"/>
        <v/>
      </c>
      <c r="AK30" s="51" t="str">
        <f t="shared" si="13"/>
        <v/>
      </c>
      <c r="AL30" s="51" t="str">
        <f t="shared" si="14"/>
        <v/>
      </c>
      <c r="AM30" s="52" t="str">
        <f t="shared" si="15"/>
        <v/>
      </c>
      <c r="AN30" s="304"/>
      <c r="AO30" s="51"/>
      <c r="AP30" s="64"/>
      <c r="AQ30" s="69"/>
    </row>
    <row r="31" spans="2:43" s="19" customFormat="1" ht="24" customHeight="1">
      <c r="B31" s="41">
        <v>16</v>
      </c>
      <c r="C31" s="42"/>
      <c r="D31" s="43"/>
      <c r="E31" s="44"/>
      <c r="F31" s="45"/>
      <c r="G31" s="62"/>
      <c r="H31" s="62"/>
      <c r="I31" s="46"/>
      <c r="J31" s="47" t="str">
        <f t="shared" si="0"/>
        <v>impacto</v>
      </c>
      <c r="K31" s="48"/>
      <c r="L31" s="49" t="str">
        <f t="shared" si="1"/>
        <v/>
      </c>
      <c r="M31" s="50"/>
      <c r="N31" s="49" t="str">
        <f t="shared" si="2"/>
        <v/>
      </c>
      <c r="O31" s="51" t="str">
        <f t="shared" si="3"/>
        <v/>
      </c>
      <c r="P31" s="52" t="str">
        <f t="shared" si="4"/>
        <v/>
      </c>
      <c r="Q31" s="537"/>
      <c r="R31" s="538"/>
      <c r="S31" s="50"/>
      <c r="T31" s="53">
        <f t="shared" si="5"/>
        <v>0</v>
      </c>
      <c r="U31" s="50"/>
      <c r="V31" s="53">
        <f t="shared" si="6"/>
        <v>0</v>
      </c>
      <c r="W31" s="50"/>
      <c r="X31" s="54">
        <f t="shared" si="16"/>
        <v>0</v>
      </c>
      <c r="Y31" s="50"/>
      <c r="Z31" s="53">
        <f t="shared" si="7"/>
        <v>0</v>
      </c>
      <c r="AA31" s="50"/>
      <c r="AB31" s="54">
        <f t="shared" si="8"/>
        <v>0</v>
      </c>
      <c r="AC31" s="50"/>
      <c r="AD31" s="53">
        <f t="shared" si="9"/>
        <v>0</v>
      </c>
      <c r="AE31" s="55">
        <f t="shared" si="17"/>
        <v>0</v>
      </c>
      <c r="AF31" s="300" t="str">
        <f t="shared" si="10"/>
        <v>0</v>
      </c>
      <c r="AG31" s="48"/>
      <c r="AH31" s="49" t="str">
        <f t="shared" si="11"/>
        <v/>
      </c>
      <c r="AI31" s="50"/>
      <c r="AJ31" s="49" t="str">
        <f t="shared" si="12"/>
        <v/>
      </c>
      <c r="AK31" s="51" t="str">
        <f t="shared" si="13"/>
        <v/>
      </c>
      <c r="AL31" s="51" t="str">
        <f t="shared" si="14"/>
        <v/>
      </c>
      <c r="AM31" s="52" t="str">
        <f t="shared" si="15"/>
        <v/>
      </c>
      <c r="AN31" s="304"/>
      <c r="AO31" s="51"/>
      <c r="AP31" s="64"/>
      <c r="AQ31" s="69"/>
    </row>
    <row r="32" spans="2:43" s="19" customFormat="1" ht="24" customHeight="1">
      <c r="B32" s="41">
        <v>17</v>
      </c>
      <c r="C32" s="42"/>
      <c r="D32" s="43"/>
      <c r="E32" s="44"/>
      <c r="F32" s="45"/>
      <c r="G32" s="62"/>
      <c r="H32" s="62"/>
      <c r="I32" s="46"/>
      <c r="J32" s="47" t="str">
        <f t="shared" si="0"/>
        <v>impacto</v>
      </c>
      <c r="K32" s="48"/>
      <c r="L32" s="49" t="str">
        <f t="shared" si="1"/>
        <v/>
      </c>
      <c r="M32" s="50"/>
      <c r="N32" s="49" t="str">
        <f t="shared" si="2"/>
        <v/>
      </c>
      <c r="O32" s="51"/>
      <c r="P32" s="52"/>
      <c r="Q32" s="537"/>
      <c r="R32" s="538"/>
      <c r="S32" s="50"/>
      <c r="T32" s="53">
        <f t="shared" si="5"/>
        <v>0</v>
      </c>
      <c r="U32" s="50"/>
      <c r="V32" s="53">
        <f t="shared" si="6"/>
        <v>0</v>
      </c>
      <c r="W32" s="50"/>
      <c r="X32" s="54">
        <f t="shared" si="16"/>
        <v>0</v>
      </c>
      <c r="Y32" s="50"/>
      <c r="Z32" s="53">
        <f t="shared" si="7"/>
        <v>0</v>
      </c>
      <c r="AA32" s="50"/>
      <c r="AB32" s="54">
        <f t="shared" si="8"/>
        <v>0</v>
      </c>
      <c r="AC32" s="50"/>
      <c r="AD32" s="53">
        <f t="shared" si="9"/>
        <v>0</v>
      </c>
      <c r="AE32" s="55">
        <f t="shared" si="17"/>
        <v>0</v>
      </c>
      <c r="AF32" s="300" t="str">
        <f t="shared" si="10"/>
        <v>0</v>
      </c>
      <c r="AG32" s="48"/>
      <c r="AH32" s="49" t="str">
        <f t="shared" si="11"/>
        <v/>
      </c>
      <c r="AI32" s="50"/>
      <c r="AJ32" s="49" t="str">
        <f t="shared" si="12"/>
        <v/>
      </c>
      <c r="AK32" s="51"/>
      <c r="AL32" s="51"/>
      <c r="AM32" s="52" t="str">
        <f t="shared" si="15"/>
        <v/>
      </c>
      <c r="AN32" s="304"/>
      <c r="AO32" s="51"/>
      <c r="AP32" s="64"/>
      <c r="AQ32" s="69"/>
    </row>
    <row r="33" spans="2:43" s="19" customFormat="1" ht="24" customHeight="1">
      <c r="B33" s="41">
        <v>18</v>
      </c>
      <c r="C33" s="42"/>
      <c r="D33" s="43"/>
      <c r="E33" s="44"/>
      <c r="F33" s="45"/>
      <c r="G33" s="62"/>
      <c r="H33" s="62"/>
      <c r="I33" s="46"/>
      <c r="J33" s="47"/>
      <c r="K33" s="48"/>
      <c r="L33" s="49"/>
      <c r="M33" s="50"/>
      <c r="N33" s="49"/>
      <c r="O33" s="51"/>
      <c r="P33" s="52"/>
      <c r="Q33" s="70"/>
      <c r="R33" s="71"/>
      <c r="S33" s="50"/>
      <c r="T33" s="53"/>
      <c r="U33" s="50"/>
      <c r="V33" s="53"/>
      <c r="W33" s="50"/>
      <c r="X33" s="54">
        <f t="shared" si="16"/>
        <v>0</v>
      </c>
      <c r="Y33" s="50"/>
      <c r="Z33" s="53"/>
      <c r="AA33" s="50"/>
      <c r="AB33" s="54"/>
      <c r="AC33" s="50"/>
      <c r="AD33" s="53"/>
      <c r="AE33" s="55">
        <f t="shared" si="17"/>
        <v>0</v>
      </c>
      <c r="AF33" s="300"/>
      <c r="AG33" s="48"/>
      <c r="AH33" s="49"/>
      <c r="AI33" s="50"/>
      <c r="AJ33" s="49"/>
      <c r="AK33" s="51"/>
      <c r="AL33" s="51"/>
      <c r="AM33" s="52"/>
      <c r="AN33" s="304"/>
      <c r="AO33" s="51"/>
      <c r="AP33" s="64"/>
      <c r="AQ33" s="69"/>
    </row>
    <row r="34" spans="2:43" s="19" customFormat="1" ht="24" customHeight="1">
      <c r="B34" s="41">
        <v>19</v>
      </c>
      <c r="C34" s="42"/>
      <c r="D34" s="43"/>
      <c r="E34" s="44"/>
      <c r="F34" s="45"/>
      <c r="G34" s="62"/>
      <c r="H34" s="62"/>
      <c r="I34" s="46"/>
      <c r="J34" s="47" t="str">
        <f t="shared" si="0"/>
        <v>impacto</v>
      </c>
      <c r="K34" s="48"/>
      <c r="L34" s="49" t="str">
        <f>IF(K34="RARO","1",IF(K34="IMPROBABLE","2",IF(K34="POSIBLE","3",IF(K34="PROBABLE","4",IF(K34="CASI CIERTA","5","")))))</f>
        <v/>
      </c>
      <c r="M34" s="50"/>
      <c r="N34" s="49" t="str">
        <f>IF(M34="INSIGNIFICANTE","1",IF(M34="MENOR","2",IF(M34="MODERADO","3",IF(M34="MAYOR","4",IF(M34="CATASTRÓFICO","5","")))))</f>
        <v/>
      </c>
      <c r="O34" s="51"/>
      <c r="P34" s="52"/>
      <c r="Q34" s="537"/>
      <c r="R34" s="538"/>
      <c r="S34" s="50"/>
      <c r="T34" s="53">
        <f t="shared" si="5"/>
        <v>0</v>
      </c>
      <c r="U34" s="50"/>
      <c r="V34" s="53">
        <f t="shared" si="6"/>
        <v>0</v>
      </c>
      <c r="W34" s="50"/>
      <c r="X34" s="54">
        <f t="shared" si="16"/>
        <v>0</v>
      </c>
      <c r="Y34" s="50"/>
      <c r="Z34" s="53">
        <f t="shared" si="7"/>
        <v>0</v>
      </c>
      <c r="AA34" s="50"/>
      <c r="AB34" s="54">
        <f t="shared" si="8"/>
        <v>0</v>
      </c>
      <c r="AC34" s="50"/>
      <c r="AD34" s="53">
        <f t="shared" si="9"/>
        <v>0</v>
      </c>
      <c r="AE34" s="55">
        <f t="shared" si="17"/>
        <v>0</v>
      </c>
      <c r="AF34" s="300" t="str">
        <f t="shared" si="10"/>
        <v>0</v>
      </c>
      <c r="AG34" s="48"/>
      <c r="AH34" s="49" t="str">
        <f t="shared" si="11"/>
        <v/>
      </c>
      <c r="AI34" s="50"/>
      <c r="AJ34" s="49" t="str">
        <f t="shared" si="12"/>
        <v/>
      </c>
      <c r="AK34" s="51"/>
      <c r="AL34" s="51"/>
      <c r="AM34" s="52" t="str">
        <f>IF(AL34="","",IF(AL34="RIESGO EXTREMO","COMPARTIR O TRANSFERIR EL RIESGO",IF(AL34="RIESGO ALTO","EVITAR EL RIESGO",IF(AL34="RIESGO MODERADO","REDUCIR EL RIESGO",IF(AL34="RIESGO BAJO","ASUMIR","")))))</f>
        <v/>
      </c>
      <c r="AN34" s="304"/>
      <c r="AO34" s="51"/>
      <c r="AP34" s="64"/>
      <c r="AQ34" s="69"/>
    </row>
    <row r="35" spans="2:43" s="19" customFormat="1" ht="24" customHeight="1" thickBot="1">
      <c r="B35" s="72">
        <v>20</v>
      </c>
      <c r="C35" s="73"/>
      <c r="D35" s="74"/>
      <c r="E35" s="75"/>
      <c r="F35" s="76"/>
      <c r="G35" s="77"/>
      <c r="H35" s="77"/>
      <c r="I35" s="78"/>
      <c r="J35" s="79" t="str">
        <f t="shared" si="0"/>
        <v>impacto</v>
      </c>
      <c r="K35" s="80"/>
      <c r="L35" s="81" t="str">
        <f t="shared" si="1"/>
        <v/>
      </c>
      <c r="M35" s="82"/>
      <c r="N35" s="81" t="str">
        <f t="shared" si="2"/>
        <v/>
      </c>
      <c r="O35" s="83"/>
      <c r="P35" s="84"/>
      <c r="Q35" s="547"/>
      <c r="R35" s="548"/>
      <c r="S35" s="82"/>
      <c r="T35" s="85">
        <f t="shared" si="5"/>
        <v>0</v>
      </c>
      <c r="U35" s="82"/>
      <c r="V35" s="85">
        <f t="shared" si="6"/>
        <v>0</v>
      </c>
      <c r="W35" s="82"/>
      <c r="X35" s="86">
        <f t="shared" si="16"/>
        <v>0</v>
      </c>
      <c r="Y35" s="82"/>
      <c r="Z35" s="85">
        <f t="shared" si="7"/>
        <v>0</v>
      </c>
      <c r="AA35" s="82"/>
      <c r="AB35" s="86">
        <f t="shared" si="8"/>
        <v>0</v>
      </c>
      <c r="AC35" s="82"/>
      <c r="AD35" s="85">
        <f t="shared" si="9"/>
        <v>0</v>
      </c>
      <c r="AE35" s="87">
        <f t="shared" si="17"/>
        <v>0</v>
      </c>
      <c r="AF35" s="301" t="str">
        <f t="shared" si="10"/>
        <v>0</v>
      </c>
      <c r="AG35" s="80"/>
      <c r="AH35" s="81" t="str">
        <f t="shared" si="11"/>
        <v/>
      </c>
      <c r="AI35" s="82"/>
      <c r="AJ35" s="81" t="str">
        <f t="shared" si="12"/>
        <v/>
      </c>
      <c r="AK35" s="83"/>
      <c r="AL35" s="83"/>
      <c r="AM35" s="84" t="str">
        <f t="shared" si="15"/>
        <v/>
      </c>
      <c r="AN35" s="305"/>
      <c r="AO35" s="83"/>
      <c r="AP35" s="90"/>
      <c r="AQ35" s="91"/>
    </row>
    <row r="36" spans="2:43" s="92" customFormat="1"/>
    <row r="37" spans="2:43" s="92" customFormat="1">
      <c r="C37" s="93"/>
      <c r="D37" s="93"/>
      <c r="E37" s="93"/>
    </row>
    <row r="38" spans="2:43" s="92" customFormat="1" ht="30" hidden="1">
      <c r="B38" s="92" t="s">
        <v>47</v>
      </c>
      <c r="C38" s="93" t="s">
        <v>92</v>
      </c>
      <c r="D38" s="92" t="s">
        <v>98</v>
      </c>
      <c r="E38" s="93" t="s">
        <v>99</v>
      </c>
    </row>
    <row r="39" spans="2:43" s="92" customFormat="1" ht="45" hidden="1">
      <c r="B39" s="92" t="s">
        <v>100</v>
      </c>
      <c r="C39" s="93" t="s">
        <v>101</v>
      </c>
      <c r="D39" s="92" t="s">
        <v>102</v>
      </c>
      <c r="E39" s="93" t="s">
        <v>103</v>
      </c>
    </row>
    <row r="40" spans="2:43" s="92" customFormat="1" ht="45" hidden="1">
      <c r="C40" s="93" t="s">
        <v>104</v>
      </c>
      <c r="D40" s="92" t="s">
        <v>105</v>
      </c>
      <c r="E40" s="93" t="s">
        <v>106</v>
      </c>
    </row>
    <row r="41" spans="2:43" s="92" customFormat="1" ht="45" hidden="1">
      <c r="B41" s="92" t="s">
        <v>72</v>
      </c>
      <c r="C41" s="93" t="s">
        <v>107</v>
      </c>
      <c r="D41" s="92" t="s">
        <v>108</v>
      </c>
      <c r="E41" s="93" t="s">
        <v>109</v>
      </c>
    </row>
    <row r="42" spans="2:43" s="92" customFormat="1" ht="45" hidden="1">
      <c r="B42" s="94" t="s">
        <v>51</v>
      </c>
      <c r="C42" s="93" t="s">
        <v>110</v>
      </c>
      <c r="D42" s="92" t="s">
        <v>111</v>
      </c>
      <c r="E42" s="93" t="s">
        <v>112</v>
      </c>
    </row>
    <row r="43" spans="2:43" s="92" customFormat="1" hidden="1">
      <c r="B43" s="92" t="s">
        <v>87</v>
      </c>
      <c r="C43" s="93" t="s">
        <v>113</v>
      </c>
      <c r="D43" s="92" t="s">
        <v>114</v>
      </c>
      <c r="E43" s="93" t="s">
        <v>115</v>
      </c>
    </row>
    <row r="44" spans="2:43" s="92" customFormat="1" ht="45" hidden="1">
      <c r="B44" s="92" t="s">
        <v>116</v>
      </c>
      <c r="C44" s="93" t="s">
        <v>117</v>
      </c>
      <c r="D44" s="92" t="s">
        <v>118</v>
      </c>
      <c r="E44" s="93" t="s">
        <v>119</v>
      </c>
    </row>
    <row r="45" spans="2:43" s="92" customFormat="1" ht="75" hidden="1">
      <c r="B45" s="92" t="s">
        <v>64</v>
      </c>
      <c r="C45" s="93" t="s">
        <v>120</v>
      </c>
      <c r="D45" s="92" t="s">
        <v>48</v>
      </c>
      <c r="E45" s="93" t="s">
        <v>121</v>
      </c>
    </row>
    <row r="46" spans="2:43" s="92" customFormat="1" ht="30" hidden="1">
      <c r="B46" s="92" t="s">
        <v>81</v>
      </c>
      <c r="C46" s="93" t="s">
        <v>122</v>
      </c>
      <c r="D46" s="92" t="s">
        <v>60</v>
      </c>
      <c r="E46" s="93" t="s">
        <v>123</v>
      </c>
    </row>
    <row r="47" spans="2:43" s="92" customFormat="1" ht="30" hidden="1">
      <c r="B47" s="92" t="s">
        <v>124</v>
      </c>
      <c r="C47" s="93" t="s">
        <v>125</v>
      </c>
      <c r="E47" s="93"/>
    </row>
    <row r="48" spans="2:43" s="92" customFormat="1" ht="30" hidden="1">
      <c r="B48" s="92" t="s">
        <v>126</v>
      </c>
      <c r="C48" s="92" t="s">
        <v>127</v>
      </c>
    </row>
    <row r="49" spans="2:3" s="92" customFormat="1" ht="60" hidden="1">
      <c r="C49" s="92" t="s">
        <v>128</v>
      </c>
    </row>
    <row r="50" spans="2:3" s="92" customFormat="1" hidden="1">
      <c r="B50" s="92" t="s">
        <v>74</v>
      </c>
      <c r="C50" s="92" t="s">
        <v>129</v>
      </c>
    </row>
    <row r="51" spans="2:3" s="92" customFormat="1" ht="30" hidden="1">
      <c r="B51" s="92" t="s">
        <v>73</v>
      </c>
      <c r="C51" s="92" t="s">
        <v>130</v>
      </c>
    </row>
    <row r="52" spans="2:3" s="92" customFormat="1" ht="45" hidden="1">
      <c r="B52" s="92" t="s">
        <v>131</v>
      </c>
      <c r="C52" s="92" t="s">
        <v>132</v>
      </c>
    </row>
    <row r="53" spans="2:3" s="92" customFormat="1" hidden="1">
      <c r="B53" s="92" t="s">
        <v>65</v>
      </c>
      <c r="C53" s="92" t="s">
        <v>133</v>
      </c>
    </row>
    <row r="54" spans="2:3" s="92" customFormat="1" hidden="1">
      <c r="B54" s="92" t="s">
        <v>52</v>
      </c>
      <c r="C54" s="92" t="s">
        <v>134</v>
      </c>
    </row>
    <row r="55" spans="2:3" s="92" customFormat="1" ht="75" hidden="1">
      <c r="C55" s="92" t="s">
        <v>123</v>
      </c>
    </row>
    <row r="56" spans="2:3" s="92" customFormat="1" ht="45" hidden="1">
      <c r="B56" s="92" t="s">
        <v>135</v>
      </c>
      <c r="C56" s="92" t="s">
        <v>136</v>
      </c>
    </row>
    <row r="57" spans="2:3" s="92" customFormat="1" ht="30" hidden="1">
      <c r="B57" s="92" t="s">
        <v>137</v>
      </c>
      <c r="C57" s="92" t="s">
        <v>138</v>
      </c>
    </row>
    <row r="58" spans="2:3" s="92" customFormat="1" hidden="1">
      <c r="B58" s="92" t="s">
        <v>83</v>
      </c>
    </row>
    <row r="59" spans="2:3" s="92" customFormat="1" hidden="1">
      <c r="B59" s="92" t="s">
        <v>53</v>
      </c>
    </row>
    <row r="60" spans="2:3" s="92" customFormat="1" ht="30" hidden="1">
      <c r="B60" s="92" t="s">
        <v>82</v>
      </c>
    </row>
    <row r="61" spans="2:3" s="92" customFormat="1"/>
    <row r="62" spans="2:3" s="92" customFormat="1"/>
    <row r="63" spans="2:3" s="92" customFormat="1"/>
    <row r="64" spans="2:3"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row r="2964" s="92" customFormat="1"/>
    <row r="2965" s="92" customFormat="1"/>
    <row r="2966" s="92" customFormat="1"/>
    <row r="2967" s="92" customFormat="1"/>
    <row r="2968" s="92" customFormat="1"/>
    <row r="2969" s="92" customFormat="1"/>
    <row r="2970" s="92" customFormat="1"/>
    <row r="2971" s="92" customFormat="1"/>
    <row r="2972" s="92" customFormat="1"/>
    <row r="2973" s="92" customFormat="1"/>
    <row r="2974" s="92" customFormat="1"/>
    <row r="2975" s="92" customFormat="1"/>
    <row r="2976" s="92" customFormat="1"/>
    <row r="2977" s="92" customFormat="1"/>
  </sheetData>
  <mergeCells count="84">
    <mergeCell ref="Q32:R32"/>
    <mergeCell ref="Q34:R34"/>
    <mergeCell ref="Q35:R35"/>
    <mergeCell ref="Q26:R26"/>
    <mergeCell ref="Q27:R27"/>
    <mergeCell ref="Q28:R28"/>
    <mergeCell ref="Q29:R29"/>
    <mergeCell ref="Q30:R30"/>
    <mergeCell ref="Q31:R31"/>
    <mergeCell ref="Q25:R25"/>
    <mergeCell ref="AK15:AK16"/>
    <mergeCell ref="AL15:AL16"/>
    <mergeCell ref="AM15:AM16"/>
    <mergeCell ref="Q17:R17"/>
    <mergeCell ref="Q18:R18"/>
    <mergeCell ref="Q19:R19"/>
    <mergeCell ref="Q20:R20"/>
    <mergeCell ref="Q21:R21"/>
    <mergeCell ref="Q22:R22"/>
    <mergeCell ref="Q23:R23"/>
    <mergeCell ref="Q24:R24"/>
    <mergeCell ref="AA15:AA16"/>
    <mergeCell ref="AC15:AC16"/>
    <mergeCell ref="AE15:AE16"/>
    <mergeCell ref="AN14:AN16"/>
    <mergeCell ref="AO14:AO16"/>
    <mergeCell ref="AP14:AP16"/>
    <mergeCell ref="O15:O16"/>
    <mergeCell ref="P15:P16"/>
    <mergeCell ref="Q15:R16"/>
    <mergeCell ref="S15:S16"/>
    <mergeCell ref="U15:U16"/>
    <mergeCell ref="W15:W16"/>
    <mergeCell ref="AF13:AF16"/>
    <mergeCell ref="AG13:AM13"/>
    <mergeCell ref="AN13:AP13"/>
    <mergeCell ref="AK14:AM14"/>
    <mergeCell ref="Q13:AE14"/>
    <mergeCell ref="Y15:Y16"/>
    <mergeCell ref="K14:L16"/>
    <mergeCell ref="M14:N16"/>
    <mergeCell ref="O14:P14"/>
    <mergeCell ref="AG14:AH16"/>
    <mergeCell ref="AI14:AJ16"/>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B8:E8"/>
    <mergeCell ref="F8:S8"/>
    <mergeCell ref="B9:E9"/>
    <mergeCell ref="F9:S9"/>
    <mergeCell ref="B11:E11"/>
    <mergeCell ref="F11:I11"/>
    <mergeCell ref="K11:P11"/>
    <mergeCell ref="Q11:AM11"/>
    <mergeCell ref="B6:E6"/>
    <mergeCell ref="F6:K6"/>
    <mergeCell ref="M6:N6"/>
    <mergeCell ref="O6:S6"/>
    <mergeCell ref="B7:E7"/>
    <mergeCell ref="F7:R7"/>
    <mergeCell ref="W2:AQ2"/>
    <mergeCell ref="W3:AG3"/>
    <mergeCell ref="AI3:AQ3"/>
    <mergeCell ref="W4:AQ4"/>
    <mergeCell ref="B2:D4"/>
    <mergeCell ref="E2:S2"/>
    <mergeCell ref="U2:U4"/>
    <mergeCell ref="E3:H3"/>
    <mergeCell ref="I3:S3"/>
    <mergeCell ref="E4:S4"/>
  </mergeCells>
  <conditionalFormatting sqref="AG17:AG35 K17:K35">
    <cfRule type="containsText" dxfId="531" priority="14" operator="containsText" text="IMPROBABLE">
      <formula>NOT(ISERROR(SEARCH("IMPROBABLE",K17)))</formula>
    </cfRule>
    <cfRule type="containsText" dxfId="530" priority="15" operator="containsText" text="PROBABLE">
      <formula>NOT(ISERROR(SEARCH("PROBABLE",K17)))</formula>
    </cfRule>
    <cfRule type="containsText" dxfId="529" priority="16" operator="containsText" text="CASI CIERTA">
      <formula>NOT(ISERROR(SEARCH("CASI CIERTA",K17)))</formula>
    </cfRule>
    <cfRule type="containsText" dxfId="528" priority="17" operator="containsText" text="POSIBLE">
      <formula>NOT(ISERROR(SEARCH("POSIBLE",K17)))</formula>
    </cfRule>
    <cfRule type="containsText" dxfId="527" priority="18" operator="containsText" text="RARO">
      <formula>NOT(ISERROR(SEARCH("RARO",K17)))</formula>
    </cfRule>
  </conditionalFormatting>
  <conditionalFormatting sqref="AI17:AI35 M17:M35">
    <cfRule type="containsText" dxfId="526" priority="9" operator="containsText" text="CATASTRÓFICO">
      <formula>NOT(ISERROR(SEARCH("CATASTRÓFICO",M17)))</formula>
    </cfRule>
    <cfRule type="containsText" dxfId="525" priority="10" operator="containsText" text="MAYOR">
      <formula>NOT(ISERROR(SEARCH("MAYOR",M17)))</formula>
    </cfRule>
    <cfRule type="containsText" dxfId="524" priority="11" operator="containsText" text="MODERADO">
      <formula>NOT(ISERROR(SEARCH("MODERADO",M17)))</formula>
    </cfRule>
    <cfRule type="containsText" dxfId="523" priority="12" operator="containsText" text="MENOR">
      <formula>NOT(ISERROR(SEARCH("MENOR",M17)))</formula>
    </cfRule>
    <cfRule type="containsText" dxfId="522" priority="13" operator="containsText" text="INSIGNIFICANTE">
      <formula>NOT(ISERROR(SEARCH("INSIGNIFICANTE",M17)))</formula>
    </cfRule>
  </conditionalFormatting>
  <conditionalFormatting sqref="AL17:AP35 P17:P35">
    <cfRule type="containsText" dxfId="521" priority="5" operator="containsText" text="RIESGO EXTREMO">
      <formula>NOT(ISERROR(SEARCH("RIESGO EXTREMO",P17)))</formula>
    </cfRule>
    <cfRule type="containsText" dxfId="520" priority="6" operator="containsText" text="RIESGO ALTO">
      <formula>NOT(ISERROR(SEARCH("RIESGO ALTO",P17)))</formula>
    </cfRule>
    <cfRule type="containsText" dxfId="519" priority="7" operator="containsText" text="RIESGO MODERADO">
      <formula>NOT(ISERROR(SEARCH("RIESGO MODERADO",P17)))</formula>
    </cfRule>
    <cfRule type="containsText" dxfId="518" priority="8" operator="containsText" text="RIESGO BAJO">
      <formula>NOT(ISERROR(SEARCH("RIESGO BAJO",P17)))</formula>
    </cfRule>
  </conditionalFormatting>
  <conditionalFormatting sqref="AF17:AF35">
    <cfRule type="containsText" dxfId="517" priority="1" operator="containsText" text="RIESGO EXTREMO">
      <formula>NOT(ISERROR(SEARCH("RIESGO EXTREMO",AF17)))</formula>
    </cfRule>
    <cfRule type="containsText" dxfId="516" priority="2" operator="containsText" text="RIESGO ALTO">
      <formula>NOT(ISERROR(SEARCH("RIESGO ALTO",AF17)))</formula>
    </cfRule>
    <cfRule type="containsText" dxfId="515" priority="3" operator="containsText" text="RIESGO MODERADO">
      <formula>NOT(ISERROR(SEARCH("RIESGO MODERADO",AF17)))</formula>
    </cfRule>
    <cfRule type="containsText" dxfId="514" priority="4" operator="containsText" text="RIESGO BAJO">
      <formula>NOT(ISERROR(SEARCH("RIESGO BAJO",AF17)))</formula>
    </cfRule>
  </conditionalFormatting>
  <dataValidations count="60">
    <dataValidation type="list" allowBlank="1" showInputMessage="1" showErrorMessage="1" sqref="AA17:AA35 S17:S35 U17:U35 W17:W35 AC17:AC35 Y17:Y35">
      <formula1>"SI,NO"</formula1>
    </dataValidation>
    <dataValidation type="list" allowBlank="1" showInputMessage="1" showErrorMessage="1" sqref="AG17:AG35 K17:K35">
      <formula1>probabilidad</formula1>
    </dataValidation>
    <dataValidation type="list" allowBlank="1" showInputMessage="1" showErrorMessage="1" sqref="AI21 M21">
      <formula1>INDIRECT($J$21)</formula1>
    </dataValidation>
    <dataValidation type="list" allowBlank="1" showInputMessage="1" showErrorMessage="1" sqref="AI20 M20">
      <formula1>INDIRECT($J$20)</formula1>
    </dataValidation>
    <dataValidation type="list" allowBlank="1" showInputMessage="1" showErrorMessage="1" sqref="AI19 M19">
      <formula1>INDIRECT($J$19)</formula1>
    </dataValidation>
    <dataValidation type="list" allowBlank="1" showInputMessage="1" showErrorMessage="1" sqref="AI18 M18">
      <formula1>INDIRECT($J$18)</formula1>
    </dataValidation>
    <dataValidation type="list" allowBlank="1" showInputMessage="1" showErrorMessage="1" sqref="AI17 M17">
      <formula1>INDIRECT($J$17)</formula1>
    </dataValidation>
    <dataValidation type="list" allowBlank="1" showInputMessage="1" showErrorMessage="1" sqref="AI35 M35">
      <formula1>INDIRECT($J$35)</formula1>
    </dataValidation>
    <dataValidation type="list" allowBlank="1" showInputMessage="1" showErrorMessage="1" sqref="AI34 M34">
      <formula1>INDIRECT($J$34)</formula1>
    </dataValidation>
    <dataValidation type="list" allowBlank="1" showInputMessage="1" showErrorMessage="1" sqref="AI32:AI33 M32:M33">
      <formula1>INDIRECT($J$32)</formula1>
    </dataValidation>
    <dataValidation type="list" allowBlank="1" showInputMessage="1" showErrorMessage="1" sqref="AI31 M31">
      <formula1>INDIRECT($J$31)</formula1>
    </dataValidation>
    <dataValidation type="list" allowBlank="1" showInputMessage="1" showErrorMessage="1" sqref="AI30 M30">
      <formula1>INDIRECT($J$30)</formula1>
    </dataValidation>
    <dataValidation type="list" allowBlank="1" showInputMessage="1" showErrorMessage="1" sqref="AI29 M29">
      <formula1>INDIRECT($J$29)</formula1>
    </dataValidation>
    <dataValidation type="list" allowBlank="1" showInputMessage="1" showErrorMessage="1" sqref="AI28 M28">
      <formula1>INDIRECT($J$28)</formula1>
    </dataValidation>
    <dataValidation type="list" allowBlank="1" showInputMessage="1" showErrorMessage="1" sqref="AI27 M27">
      <formula1>INDIRECT($J$27)</formula1>
    </dataValidation>
    <dataValidation type="list" allowBlank="1" showInputMessage="1" showErrorMessage="1" sqref="AI26 M26">
      <formula1>INDIRECT($J$26)</formula1>
    </dataValidation>
    <dataValidation type="list" allowBlank="1" showInputMessage="1" showErrorMessage="1" sqref="AI25 M25">
      <formula1>INDIRECT($J$25)</formula1>
    </dataValidation>
    <dataValidation type="list" allowBlank="1" showInputMessage="1" showErrorMessage="1" sqref="AI24 M24">
      <formula1>INDIRECT($J$24)</formula1>
    </dataValidation>
    <dataValidation type="list" allowBlank="1" showInputMessage="1" showErrorMessage="1" sqref="AI23 M23">
      <formula1>INDIRECT($J$23)</formula1>
    </dataValidation>
    <dataValidation type="list" allowBlank="1" showInputMessage="1" showErrorMessage="1" sqref="AI22 M22">
      <formula1>INDIRECT($J$22)</formula1>
    </dataValidation>
    <dataValidation type="list" allowBlank="1" showInputMessage="1" showErrorMessage="1" sqref="C17:C35">
      <formula1>factores</formula1>
    </dataValidation>
    <dataValidation type="list" allowBlank="1" showInputMessage="1" showErrorMessage="1" sqref="I17:I35">
      <formula1>clasificaciónriesgos</formula1>
    </dataValidation>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21">
      <formula1>INDIRECT($D$21)</formula1>
    </dataValidation>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E17">
      <formula1>INDIRECT($D$17)</formula1>
    </dataValidation>
    <dataValidation type="list" allowBlank="1" showInputMessage="1" showErrorMessage="1" sqref="D21">
      <formula1>INDIRECT($C$21)</formula1>
    </dataValidation>
    <dataValidation type="list" allowBlank="1" showInputMessage="1" showErrorMessage="1" sqref="D20">
      <formula1>INDIRECT($C$20)</formula1>
    </dataValidation>
    <dataValidation type="list" allowBlank="1" showInputMessage="1" showErrorMessage="1" sqref="D19">
      <formula1>INDIRECT($C$19)</formula1>
    </dataValidation>
    <dataValidation type="list" allowBlank="1" showInputMessage="1" showErrorMessage="1" sqref="D18">
      <formula1>INDIRECT($C$18)</formula1>
    </dataValidation>
    <dataValidation type="list" allowBlank="1" showInputMessage="1" showErrorMessage="1" sqref="D17">
      <formula1>INDIRECT($C$17)</formula1>
    </dataValidation>
    <dataValidation type="list" allowBlank="1" showInputMessage="1" showErrorMessage="1" sqref="E35">
      <formula1>INDIRECT($D$35)</formula1>
    </dataValidation>
    <dataValidation type="list" allowBlank="1" showInputMessage="1" showErrorMessage="1" sqref="E34">
      <formula1>INDIRECT($D$34)</formula1>
    </dataValidation>
    <dataValidation type="list" allowBlank="1" showInputMessage="1" showErrorMessage="1" sqref="E32:E33">
      <formula1>INDIRECT($D$32)</formula1>
    </dataValidation>
    <dataValidation type="list" allowBlank="1" showInputMessage="1" showErrorMessage="1" sqref="E31">
      <formula1>INDIRECT($D$31)</formula1>
    </dataValidation>
    <dataValidation type="list" allowBlank="1" showInputMessage="1" showErrorMessage="1" sqref="E30">
      <formula1>INDIRECT($D$30)</formula1>
    </dataValidation>
    <dataValidation type="list" allowBlank="1" showInputMessage="1" showErrorMessage="1" sqref="E29">
      <formula1>INDIRECT($D$29)</formula1>
    </dataValidation>
    <dataValidation type="list" allowBlank="1" showInputMessage="1" showErrorMessage="1" sqref="E28">
      <formula1>INDIRECT($D$28)</formula1>
    </dataValidation>
    <dataValidation type="list" allowBlank="1" showInputMessage="1" showErrorMessage="1" sqref="E27">
      <formula1>INDIRECT($D$27)</formula1>
    </dataValidation>
    <dataValidation type="list" allowBlank="1" showInputMessage="1" showErrorMessage="1" sqref="E26">
      <formula1>INDIRECT($D$26)</formula1>
    </dataValidation>
    <dataValidation type="list" allowBlank="1" showInputMessage="1" showErrorMessage="1" sqref="E25">
      <formula1>INDIRECT($D$25)</formula1>
    </dataValidation>
    <dataValidation type="list" allowBlank="1" showInputMessage="1" showErrorMessage="1" sqref="E24">
      <formula1>INDIRECT($D$24)</formula1>
    </dataValidation>
    <dataValidation type="list" allowBlank="1" showInputMessage="1" showErrorMessage="1" sqref="E23">
      <formula1>INDIRECT($D$23)</formula1>
    </dataValidation>
    <dataValidation type="list" allowBlank="1" showInputMessage="1" showErrorMessage="1" sqref="E22">
      <formula1>INDIRECT($D$22)</formula1>
    </dataValidation>
    <dataValidation type="list" allowBlank="1" showInputMessage="1" showErrorMessage="1" sqref="D34">
      <formula1>INDIRECT($C$34)</formula1>
    </dataValidation>
    <dataValidation type="list" allowBlank="1" showInputMessage="1" showErrorMessage="1" sqref="D32:D33">
      <formula1>INDIRECT($C$32)</formula1>
    </dataValidation>
    <dataValidation type="list" allowBlank="1" showInputMessage="1" showErrorMessage="1" sqref="D31">
      <formula1>INDIRECT($C$31)</formula1>
    </dataValidation>
    <dataValidation type="list" allowBlank="1" showInputMessage="1" showErrorMessage="1" sqref="D30">
      <formula1>INDIRECT($C$30)</formula1>
    </dataValidation>
    <dataValidation type="list" allowBlank="1" showInputMessage="1" showErrorMessage="1" sqref="D29">
      <formula1>INDIRECT($C$29)</formula1>
    </dataValidation>
    <dataValidation type="list" allowBlank="1" showInputMessage="1" showErrorMessage="1" sqref="D28">
      <formula1>INDIRECT($C$28)</formula1>
    </dataValidation>
    <dataValidation type="list" allowBlank="1" showInputMessage="1" showErrorMessage="1" sqref="D27">
      <formula1>INDIRECT($C$27)</formula1>
    </dataValidation>
    <dataValidation type="list" allowBlank="1" showInputMessage="1" showErrorMessage="1" sqref="D26">
      <formula1>INDIRECT($C$26)</formula1>
    </dataValidation>
    <dataValidation type="list" allowBlank="1" showInputMessage="1" showErrorMessage="1" sqref="D25">
      <formula1>INDIRECT($C$25)</formula1>
    </dataValidation>
    <dataValidation type="list" allowBlank="1" showInputMessage="1" showErrorMessage="1" sqref="D24">
      <formula1>INDIRECT($C$24)</formula1>
    </dataValidation>
    <dataValidation type="list" allowBlank="1" showInputMessage="1" showErrorMessage="1" sqref="D23">
      <formula1>INDIRECT($C$23)</formula1>
    </dataValidation>
    <dataValidation type="list" allowBlank="1" showInputMessage="1" showErrorMessage="1" sqref="D22">
      <formula1>INDIRECT($C$22)</formula1>
    </dataValidation>
    <dataValidation type="list" allowBlank="1" showInputMessage="1" showErrorMessage="1" sqref="D35">
      <formula1>INDIRECT($C$35)</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2:AQ2962"/>
  <sheetViews>
    <sheetView zoomScale="25" zoomScaleNormal="25" workbookViewId="0">
      <selection activeCell="F9" sqref="F9:S9"/>
    </sheetView>
  </sheetViews>
  <sheetFormatPr baseColWidth="10" defaultColWidth="11.42578125" defaultRowHeight="15"/>
  <cols>
    <col min="1" max="1" width="4.28515625" style="1" customWidth="1"/>
    <col min="2" max="2" width="12.85546875" style="1" customWidth="1"/>
    <col min="3" max="3" width="16" style="1" customWidth="1" collapsed="1"/>
    <col min="4" max="4" width="24.85546875" style="1" customWidth="1"/>
    <col min="5" max="5" width="58.140625" style="1" customWidth="1"/>
    <col min="6" max="6" width="58.140625" style="1" customWidth="1" collapsed="1"/>
    <col min="7" max="8" width="58.140625" style="1" customWidth="1"/>
    <col min="9" max="9" width="26.7109375" style="1" customWidth="1"/>
    <col min="10" max="10" width="26.7109375" style="1" hidden="1" customWidth="1"/>
    <col min="11" max="11" width="22.7109375" style="1" customWidth="1" collapsed="1"/>
    <col min="12" max="12" width="25.140625" style="1" hidden="1" customWidth="1"/>
    <col min="13" max="13" width="22.5703125" style="1" customWidth="1"/>
    <col min="14" max="14" width="11.42578125" style="1" hidden="1" customWidth="1"/>
    <col min="15" max="16" width="21.5703125" style="1" customWidth="1"/>
    <col min="17" max="17" width="28.85546875" style="1" customWidth="1" collapsed="1"/>
    <col min="18" max="18" width="23.140625" style="1" customWidth="1"/>
    <col min="19" max="19" width="39.7109375" style="1" customWidth="1"/>
    <col min="20" max="20" width="39.7109375" style="1" hidden="1" customWidth="1"/>
    <col min="21" max="21" width="39.7109375" style="1" customWidth="1"/>
    <col min="22" max="22" width="39.7109375" style="1" hidden="1" customWidth="1"/>
    <col min="23" max="23" width="39.7109375" style="1" customWidth="1"/>
    <col min="24" max="24" width="39.7109375" style="1" hidden="1" customWidth="1"/>
    <col min="25" max="25" width="39.7109375" style="1" customWidth="1"/>
    <col min="26" max="26" width="39.7109375" style="1" hidden="1" customWidth="1"/>
    <col min="27" max="27" width="39.7109375" style="1" customWidth="1"/>
    <col min="28" max="28" width="39.7109375" style="1" hidden="1" customWidth="1"/>
    <col min="29" max="29" width="39.7109375" style="1" customWidth="1"/>
    <col min="30" max="30" width="36.28515625" style="1" hidden="1" customWidth="1"/>
    <col min="31" max="31" width="17.28515625" style="1" customWidth="1"/>
    <col min="32" max="32" width="18.7109375" style="1" customWidth="1"/>
    <col min="33" max="33" width="25.5703125" style="1" customWidth="1"/>
    <col min="34" max="34" width="30.85546875" style="1" hidden="1" customWidth="1"/>
    <col min="35" max="35" width="23" style="1" customWidth="1"/>
    <col min="36" max="36" width="11.42578125" style="1" hidden="1" customWidth="1"/>
    <col min="37" max="37" width="17.85546875" style="1" customWidth="1"/>
    <col min="38" max="39" width="17.28515625" style="1" customWidth="1"/>
    <col min="40" max="40" width="27.85546875" style="1" customWidth="1"/>
    <col min="41" max="41" width="25.85546875" style="1" customWidth="1"/>
    <col min="42" max="42" width="23" style="1" customWidth="1"/>
    <col min="43" max="43" width="55.42578125"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3"/>
      <c r="AH3" s="298"/>
      <c r="AI3" s="462" t="s">
        <v>2</v>
      </c>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35.25" customHeight="1">
      <c r="B6" s="464" t="s">
        <v>93</v>
      </c>
      <c r="C6" s="465"/>
      <c r="D6" s="465"/>
      <c r="E6" s="466"/>
      <c r="F6" s="467" t="s">
        <v>99</v>
      </c>
      <c r="G6" s="468"/>
      <c r="H6" s="468"/>
      <c r="I6" s="468"/>
      <c r="J6" s="468"/>
      <c r="K6" s="468"/>
      <c r="L6" s="279"/>
      <c r="M6" s="465" t="s">
        <v>94</v>
      </c>
      <c r="N6" s="465"/>
      <c r="O6" s="469" t="s">
        <v>933</v>
      </c>
      <c r="P6" s="469"/>
      <c r="Q6" s="469"/>
      <c r="R6" s="469"/>
      <c r="S6" s="470"/>
    </row>
    <row r="7" spans="2:43" ht="35.25" customHeight="1">
      <c r="B7" s="471" t="s">
        <v>95</v>
      </c>
      <c r="C7" s="472"/>
      <c r="D7" s="472"/>
      <c r="E7" s="473"/>
      <c r="F7" s="474" t="s">
        <v>138</v>
      </c>
      <c r="G7" s="475"/>
      <c r="H7" s="475"/>
      <c r="I7" s="475"/>
      <c r="J7" s="475"/>
      <c r="K7" s="475"/>
      <c r="L7" s="475"/>
      <c r="M7" s="475"/>
      <c r="N7" s="475"/>
      <c r="O7" s="475"/>
      <c r="P7" s="475"/>
      <c r="Q7" s="475"/>
      <c r="R7" s="475"/>
      <c r="S7" s="280"/>
    </row>
    <row r="8" spans="2:43" ht="35.25" customHeight="1">
      <c r="B8" s="471" t="s">
        <v>96</v>
      </c>
      <c r="C8" s="472"/>
      <c r="D8" s="472"/>
      <c r="E8" s="473"/>
      <c r="F8" s="476" t="s">
        <v>883</v>
      </c>
      <c r="G8" s="477"/>
      <c r="H8" s="477"/>
      <c r="I8" s="477"/>
      <c r="J8" s="477"/>
      <c r="K8" s="477"/>
      <c r="L8" s="477"/>
      <c r="M8" s="477"/>
      <c r="N8" s="477"/>
      <c r="O8" s="477"/>
      <c r="P8" s="477"/>
      <c r="Q8" s="477"/>
      <c r="R8" s="477"/>
      <c r="S8" s="478"/>
    </row>
    <row r="9" spans="2:43" ht="159" customHeight="1" thickBot="1">
      <c r="B9" s="479" t="s">
        <v>97</v>
      </c>
      <c r="C9" s="480"/>
      <c r="D9" s="480"/>
      <c r="E9" s="481"/>
      <c r="F9" s="482" t="s">
        <v>884</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7"/>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9"/>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499"/>
      <c r="AH12" s="499"/>
      <c r="AI12" s="499"/>
      <c r="AJ12" s="499"/>
      <c r="AK12" s="499"/>
      <c r="AL12" s="501"/>
      <c r="AM12" s="498"/>
      <c r="AN12" s="497" t="s">
        <v>14</v>
      </c>
      <c r="AO12" s="497"/>
      <c r="AP12" s="497"/>
      <c r="AQ12" s="502"/>
    </row>
    <row r="13" spans="2:43" s="10" customFormat="1" ht="44.25" customHeight="1">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28" t="s">
        <v>24</v>
      </c>
      <c r="AG13" s="530" t="s">
        <v>25</v>
      </c>
      <c r="AH13" s="512"/>
      <c r="AI13" s="512"/>
      <c r="AJ13" s="512"/>
      <c r="AK13" s="512"/>
      <c r="AL13" s="512"/>
      <c r="AM13" s="507"/>
      <c r="AN13" s="531" t="s">
        <v>26</v>
      </c>
      <c r="AO13" s="532"/>
      <c r="AP13" s="533"/>
      <c r="AQ13" s="515" t="s">
        <v>27</v>
      </c>
    </row>
    <row r="14" spans="2:43" s="10" customFormat="1" ht="66"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7"/>
      <c r="AG14" s="524" t="s">
        <v>28</v>
      </c>
      <c r="AH14" s="415"/>
      <c r="AI14" s="415" t="s">
        <v>29</v>
      </c>
      <c r="AJ14" s="415"/>
      <c r="AK14" s="415" t="s">
        <v>30</v>
      </c>
      <c r="AL14" s="415"/>
      <c r="AM14" s="416"/>
      <c r="AN14" s="4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36</v>
      </c>
      <c r="R15" s="519"/>
      <c r="S15" s="415" t="s">
        <v>37</v>
      </c>
      <c r="T15" s="15"/>
      <c r="U15" s="415" t="s">
        <v>38</v>
      </c>
      <c r="V15" s="15"/>
      <c r="W15" s="415" t="s">
        <v>227</v>
      </c>
      <c r="X15" s="15"/>
      <c r="Y15" s="415" t="s">
        <v>39</v>
      </c>
      <c r="Z15" s="15"/>
      <c r="AA15" s="415" t="s">
        <v>40</v>
      </c>
      <c r="AB15" s="15"/>
      <c r="AC15" s="415" t="s">
        <v>41</v>
      </c>
      <c r="AD15" s="15"/>
      <c r="AE15" s="415" t="s">
        <v>42</v>
      </c>
      <c r="AF15" s="527"/>
      <c r="AG15" s="524"/>
      <c r="AH15" s="415"/>
      <c r="AI15" s="415"/>
      <c r="AJ15" s="415"/>
      <c r="AK15" s="415" t="s">
        <v>34</v>
      </c>
      <c r="AL15" s="415" t="s">
        <v>35</v>
      </c>
      <c r="AM15" s="416" t="s">
        <v>43</v>
      </c>
      <c r="AN15" s="525"/>
      <c r="AO15" s="526"/>
      <c r="AP15" s="527"/>
      <c r="AQ15" s="516"/>
    </row>
    <row r="16" spans="2:43" s="10" customFormat="1" ht="87.75" customHeight="1" thickBot="1">
      <c r="B16" s="495"/>
      <c r="C16" s="505"/>
      <c r="D16" s="506"/>
      <c r="E16" s="509"/>
      <c r="F16" s="16" t="s">
        <v>44</v>
      </c>
      <c r="G16" s="17" t="s">
        <v>45</v>
      </c>
      <c r="H16" s="17" t="s">
        <v>46</v>
      </c>
      <c r="I16" s="418"/>
      <c r="J16" s="14"/>
      <c r="K16" s="520"/>
      <c r="L16" s="521"/>
      <c r="M16" s="523"/>
      <c r="N16" s="521"/>
      <c r="O16" s="417"/>
      <c r="P16" s="418"/>
      <c r="Q16" s="520"/>
      <c r="R16" s="521"/>
      <c r="S16" s="417"/>
      <c r="T16" s="18"/>
      <c r="U16" s="417"/>
      <c r="V16" s="18"/>
      <c r="W16" s="417"/>
      <c r="X16" s="18"/>
      <c r="Y16" s="417"/>
      <c r="Z16" s="18"/>
      <c r="AA16" s="417"/>
      <c r="AB16" s="18"/>
      <c r="AC16" s="417"/>
      <c r="AD16" s="18"/>
      <c r="AE16" s="417"/>
      <c r="AF16" s="529"/>
      <c r="AG16" s="519"/>
      <c r="AH16" s="417"/>
      <c r="AI16" s="417"/>
      <c r="AJ16" s="417"/>
      <c r="AK16" s="417"/>
      <c r="AL16" s="417"/>
      <c r="AM16" s="418"/>
      <c r="AN16" s="525"/>
      <c r="AO16" s="526"/>
      <c r="AP16" s="527"/>
      <c r="AQ16" s="517"/>
    </row>
    <row r="17" spans="2:43" s="311" customFormat="1" ht="288">
      <c r="B17" s="306">
        <v>1</v>
      </c>
      <c r="C17" s="307" t="s">
        <v>100</v>
      </c>
      <c r="D17" s="157" t="s">
        <v>108</v>
      </c>
      <c r="E17" s="248" t="s">
        <v>177</v>
      </c>
      <c r="F17" s="158" t="s">
        <v>178</v>
      </c>
      <c r="G17" s="159" t="s">
        <v>179</v>
      </c>
      <c r="H17" s="159" t="s">
        <v>180</v>
      </c>
      <c r="I17" s="254" t="s">
        <v>126</v>
      </c>
      <c r="J17" s="243" t="str">
        <f>IF(I17="corrupción","impactoco","impacto")</f>
        <v>impacto</v>
      </c>
      <c r="K17" s="160" t="s">
        <v>52</v>
      </c>
      <c r="L17" s="162" t="str">
        <f>IF(K17="RARO","1",IF(K17="IMPROBABLE","2",IF(K17="POSIBLE","3",IF(K17="PROBABLE","4",IF(K17="CASI CIERTA","5","")))))</f>
        <v>5</v>
      </c>
      <c r="M17" s="161" t="s">
        <v>53</v>
      </c>
      <c r="N17" s="162" t="str">
        <f>IF(M17="INSIGNIFICANTE","1",IF(M17="MENOR","2",IF(M17="MODERADO","3",IF(M17="MAYOR","4",IF(M17="CATASTRÓFICO","5","")))))</f>
        <v>4</v>
      </c>
      <c r="O17" s="163">
        <f>IF(L17="","",L17*N17)</f>
        <v>20</v>
      </c>
      <c r="P17" s="164" t="str">
        <f>IF(O17="","",IF(O17&gt;=15,"RIESGO EXTREMO",IF(O17&gt;=7,"RIESGO ALTO",IF(O17&gt;=4,"RIESGO MODERADO",IF(O17&gt;=1,"RIESGO BAJO","")))))</f>
        <v>RIESGO EXTREMO</v>
      </c>
      <c r="Q17" s="434" t="s">
        <v>181</v>
      </c>
      <c r="R17" s="435"/>
      <c r="S17" s="161" t="s">
        <v>55</v>
      </c>
      <c r="T17" s="165">
        <f>IF(S17="SI",15,0)</f>
        <v>15</v>
      </c>
      <c r="U17" s="161" t="s">
        <v>55</v>
      </c>
      <c r="V17" s="165">
        <f>IF(U17="SI",5,0)</f>
        <v>5</v>
      </c>
      <c r="W17" s="161" t="s">
        <v>55</v>
      </c>
      <c r="X17" s="166">
        <f>IF(W17="SI",25,0)</f>
        <v>25</v>
      </c>
      <c r="Y17" s="161" t="s">
        <v>55</v>
      </c>
      <c r="Z17" s="165">
        <f>IF(Y17="SI",15,0)</f>
        <v>15</v>
      </c>
      <c r="AA17" s="161" t="s">
        <v>55</v>
      </c>
      <c r="AB17" s="166">
        <f>IF(AA17="SI",10,0)</f>
        <v>10</v>
      </c>
      <c r="AC17" s="161" t="s">
        <v>55</v>
      </c>
      <c r="AD17" s="165">
        <f>IF(AC17="SI",30,0)</f>
        <v>30</v>
      </c>
      <c r="AE17" s="167">
        <f>T17+V17+X17+Z17+AB17+AD17</f>
        <v>100</v>
      </c>
      <c r="AF17" s="308" t="str">
        <f>IF(AE17="","",IF(AE17="","",IF(AE17&gt;76,"2",IF(AE17&gt;=51,"1",IF(AE17&gt;=0,"0","")))))</f>
        <v>2</v>
      </c>
      <c r="AG17" s="160" t="s">
        <v>131</v>
      </c>
      <c r="AH17" s="162" t="str">
        <f>IF(AG17="RARO","1",IF(AG17="IMPROBABLE","2",IF(AG17="POSIBLE","3",IF(AG17="PROBABLE","4",IF(AG17="CASI CIERTA","5","")))))</f>
        <v>3</v>
      </c>
      <c r="AI17" s="161" t="s">
        <v>53</v>
      </c>
      <c r="AJ17" s="162" t="str">
        <f>IF(AI17="INSIGNIFICANTE","1",IF(AI17="MENOR","2",IF(AI17="MODERADO","3",IF(AI17="MAYOR","4",IF(AI17="CATASTRÓFICO","5","")))))</f>
        <v>4</v>
      </c>
      <c r="AK17" s="163">
        <f>IF(AH17="","",AH17*AJ17)</f>
        <v>12</v>
      </c>
      <c r="AL17" s="164" t="str">
        <f>IF(AK17="","",IF(AK17&gt;=15,"RIESGO EXTREMO",IF(AK17&gt;=7,"RIESGO ALTO",IF(AK17&gt;=4,"RIESGO MODERADO",IF(AK17&gt;=1,"RIESGO BAJO","")))))</f>
        <v>RIESGO ALTO</v>
      </c>
      <c r="AM17" s="164" t="str">
        <f>IF(AL17="","",IF(AL17="RIESGO EXTREMO","COMPARTIR O TRANSFERIR EL RIESGO",IF(AL17="RIESGO ALTO","EVITAR EL RIESGO",IF(AL17="RIESGO MODERADO","REDUCIR EL RIESGO",IF(AL17="RIESGO BAJO","ASUMIR","")))))</f>
        <v>EVITAR EL RIESGO</v>
      </c>
      <c r="AN17" s="285" t="s">
        <v>182</v>
      </c>
      <c r="AO17" s="163" t="s">
        <v>183</v>
      </c>
      <c r="AP17" s="309" t="s">
        <v>184</v>
      </c>
      <c r="AQ17" s="310" t="s">
        <v>185</v>
      </c>
    </row>
    <row r="18" spans="2:43" s="311" customFormat="1" ht="342">
      <c r="B18" s="312">
        <v>2</v>
      </c>
      <c r="C18" s="313" t="s">
        <v>47</v>
      </c>
      <c r="D18" s="171" t="s">
        <v>60</v>
      </c>
      <c r="E18" s="250" t="s">
        <v>61</v>
      </c>
      <c r="F18" s="172" t="s">
        <v>186</v>
      </c>
      <c r="G18" s="173" t="s">
        <v>187</v>
      </c>
      <c r="H18" s="173" t="s">
        <v>188</v>
      </c>
      <c r="I18" s="255" t="s">
        <v>64</v>
      </c>
      <c r="J18" s="244" t="str">
        <f>IF(I18="corrupción","impactoco","impacto")</f>
        <v>impacto</v>
      </c>
      <c r="K18" s="174" t="s">
        <v>52</v>
      </c>
      <c r="L18" s="176" t="str">
        <f>IF(K18="RARO","1",IF(K18="IMPROBABLE","2",IF(K18="POSIBLE","3",IF(K18="PROBABLE","4",IF(K18="CASI CIERTA","5","")))))</f>
        <v>5</v>
      </c>
      <c r="M18" s="175" t="s">
        <v>53</v>
      </c>
      <c r="N18" s="176" t="str">
        <f>IF(M18="INSIGNIFICANTE","1",IF(M18="MENOR","2",IF(M18="MODERADO","3",IF(M18="MAYOR","4",IF(M18="CATASTRÓFICO","5","")))))</f>
        <v>4</v>
      </c>
      <c r="O18" s="177">
        <f>IF(L18="","",L18*N18)</f>
        <v>20</v>
      </c>
      <c r="P18" s="178" t="str">
        <f>IF(O18="","",IF(O18&gt;=15,"RIESGO EXTREMO",IF(O18&gt;=7,"RIESGO ALTO",IF(O18&gt;=4,"RIESGO MODERADO",IF(O18&gt;=1,"RIESGO BAJO","")))))</f>
        <v>RIESGO EXTREMO</v>
      </c>
      <c r="Q18" s="442" t="s">
        <v>189</v>
      </c>
      <c r="R18" s="443"/>
      <c r="S18" s="175"/>
      <c r="T18" s="179">
        <f>IF(S18="SI",15,0)</f>
        <v>0</v>
      </c>
      <c r="U18" s="175"/>
      <c r="V18" s="179">
        <f>IF(U18="SI",5,0)</f>
        <v>0</v>
      </c>
      <c r="W18" s="175"/>
      <c r="X18" s="180">
        <f t="shared" ref="X18:X35" si="0">IF(W18="SI",25,0)</f>
        <v>0</v>
      </c>
      <c r="Y18" s="175"/>
      <c r="Z18" s="179">
        <f>IF(Y18="SI",15,0)</f>
        <v>0</v>
      </c>
      <c r="AA18" s="175"/>
      <c r="AB18" s="180">
        <f>IF(AA18="SI",10,0)</f>
        <v>0</v>
      </c>
      <c r="AC18" s="175"/>
      <c r="AD18" s="179">
        <f>IF(AC18="SI",30,0)</f>
        <v>0</v>
      </c>
      <c r="AE18" s="181">
        <f t="shared" ref="AE18:AE20" si="1">T18+V18+X18+Z18+AB18+AD18</f>
        <v>0</v>
      </c>
      <c r="AF18" s="314" t="str">
        <f>IF(AE18="","",IF(AE18="","",IF(AE18&gt;76,"2",IF(AE18&gt;=51,"1",IF(AE18&gt;=0,"0","")))))</f>
        <v>0</v>
      </c>
      <c r="AG18" s="174" t="s">
        <v>52</v>
      </c>
      <c r="AH18" s="176" t="str">
        <f>IF(AG18="RARO","1",IF(AG18="IMPROBABLE","2",IF(AG18="POSIBLE","3",IF(AG18="PROBABLE","4",IF(AG18="CASI CIERTA","5","")))))</f>
        <v>5</v>
      </c>
      <c r="AI18" s="175" t="s">
        <v>53</v>
      </c>
      <c r="AJ18" s="176" t="str">
        <f>IF(AI18="INSIGNIFICANTE","1",IF(AI18="MENOR","2",IF(AI18="MODERADO","3",IF(AI18="MAYOR","4",IF(AI18="CATASTRÓFICO","5","")))))</f>
        <v>4</v>
      </c>
      <c r="AK18" s="177">
        <f>IF(AH18="","",AH18*AJ18)</f>
        <v>20</v>
      </c>
      <c r="AL18" s="178" t="str">
        <f>IF(AK18="","",IF(AK18&gt;=15,"RIESGO EXTREMO",IF(AK18&gt;=7,"RIESGO ALTO",IF(AK18&gt;=4,"RIESGO MODERADO",IF(AK18&gt;=1,"RIESGO BAJO","")))))</f>
        <v>RIESGO EXTREMO</v>
      </c>
      <c r="AM18" s="178" t="str">
        <f>IF(AL18="","",IF(AL18="RIESGO EXTREMO","COMPARTIR O TRANSFERIR EL RIESGO",IF(AL18="RIESGO ALTO","EVITAR EL RIESGO",IF(AL18="RIESGO MODERADO","REDUCIR EL RIESGO",IF(AL18="RIESGO BAJO","ASUMIR","")))))</f>
        <v>COMPARTIR O TRANSFERIR EL RIESGO</v>
      </c>
      <c r="AN18" s="284" t="s">
        <v>190</v>
      </c>
      <c r="AO18" s="315" t="s">
        <v>191</v>
      </c>
      <c r="AP18" s="201" t="s">
        <v>184</v>
      </c>
      <c r="AQ18" s="316" t="s">
        <v>192</v>
      </c>
    </row>
    <row r="19" spans="2:43" s="311" customFormat="1" ht="162">
      <c r="B19" s="312">
        <v>3</v>
      </c>
      <c r="C19" s="313" t="s">
        <v>100</v>
      </c>
      <c r="D19" s="171" t="s">
        <v>108</v>
      </c>
      <c r="E19" s="250" t="s">
        <v>177</v>
      </c>
      <c r="F19" s="192" t="s">
        <v>193</v>
      </c>
      <c r="G19" s="193" t="s">
        <v>194</v>
      </c>
      <c r="H19" s="193" t="s">
        <v>195</v>
      </c>
      <c r="I19" s="255" t="s">
        <v>126</v>
      </c>
      <c r="J19" s="244" t="str">
        <f>IF(I19="corrupción","impactoco","impacto")</f>
        <v>impacto</v>
      </c>
      <c r="K19" s="174" t="s">
        <v>52</v>
      </c>
      <c r="L19" s="176" t="str">
        <f>IF(K19="RARO","1",IF(K19="IMPROBABLE","2",IF(K19="POSIBLE","3",IF(K19="PROBABLE","4",IF(K19="CASI CIERTA","5","")))))</f>
        <v>5</v>
      </c>
      <c r="M19" s="175" t="s">
        <v>83</v>
      </c>
      <c r="N19" s="176" t="str">
        <f>IF(M19="INSIGNIFICANTE","1",IF(M19="MENOR","2",IF(M19="MODERADO","3",IF(M19="MAYOR","4",IF(M19="CATASTRÓFICO","5","")))))</f>
        <v>3</v>
      </c>
      <c r="O19" s="177">
        <f>IF(L19="","",L19*N19)</f>
        <v>15</v>
      </c>
      <c r="P19" s="178" t="str">
        <f>IF(O19="","",IF(O19&gt;=15,"RIESGO EXTREMO",IF(O19&gt;=7,"RIESGO ALTO",IF(O19&gt;=4,"RIESGO MODERADO",IF(O19&gt;=1,"RIESGO BAJO","")))))</f>
        <v>RIESGO EXTREMO</v>
      </c>
      <c r="Q19" s="442" t="s">
        <v>189</v>
      </c>
      <c r="R19" s="443"/>
      <c r="S19" s="175"/>
      <c r="T19" s="179">
        <f>IF(S19="SI",15,0)</f>
        <v>0</v>
      </c>
      <c r="U19" s="175"/>
      <c r="V19" s="179">
        <f>IF(U19="SI",5,0)</f>
        <v>0</v>
      </c>
      <c r="W19" s="175"/>
      <c r="X19" s="180">
        <f t="shared" si="0"/>
        <v>0</v>
      </c>
      <c r="Y19" s="175"/>
      <c r="Z19" s="179">
        <f>IF(Y19="SI",15,0)</f>
        <v>0</v>
      </c>
      <c r="AA19" s="175"/>
      <c r="AB19" s="180">
        <f>IF(AA19="SI",10,0)</f>
        <v>0</v>
      </c>
      <c r="AC19" s="175"/>
      <c r="AD19" s="179">
        <f>IF(AC19="SI",30,0)</f>
        <v>0</v>
      </c>
      <c r="AE19" s="181">
        <f t="shared" si="1"/>
        <v>0</v>
      </c>
      <c r="AF19" s="314" t="str">
        <f>IF(AE19="","",IF(AE19="","",IF(AE19&gt;76,"2",IF(AE19&gt;=51,"1",IF(AE19&gt;=0,"0","")))))</f>
        <v>0</v>
      </c>
      <c r="AG19" s="174" t="s">
        <v>52</v>
      </c>
      <c r="AH19" s="176" t="str">
        <f>IF(AG19="RARO","1",IF(AG19="IMPROBABLE","2",IF(AG19="POSIBLE","3",IF(AG19="PROBABLE","4",IF(AG19="CASI CIERTA","5","")))))</f>
        <v>5</v>
      </c>
      <c r="AI19" s="175" t="s">
        <v>83</v>
      </c>
      <c r="AJ19" s="176" t="str">
        <f>IF(AI19="INSIGNIFICANTE","1",IF(AI19="MENOR","2",IF(AI19="MODERADO","3",IF(AI19="MAYOR","4",IF(AI19="CATASTRÓFICO","5","")))))</f>
        <v>3</v>
      </c>
      <c r="AK19" s="177">
        <f>IF(AH19="","",AH19*AJ19)</f>
        <v>15</v>
      </c>
      <c r="AL19" s="178" t="str">
        <f>IF(AK19="","",IF(AK19&gt;=15,"RIESGO EXTREMO",IF(AK19&gt;=7,"RIESGO ALTO",IF(AK19&gt;=4,"RIESGO MODERADO",IF(AK19&gt;=1,"RIESGO BAJO","")))))</f>
        <v>RIESGO EXTREMO</v>
      </c>
      <c r="AM19" s="178" t="str">
        <f>IF(AL19="","",IF(AL19="RIESGO EXTREMO","COMPARTIR O TRANSFERIR EL RIESGO",IF(AL19="RIESGO ALTO","EVITAR EL RIESGO",IF(AL19="RIESGO MODERADO","REDUCIR EL RIESGO",IF(AL19="RIESGO BAJO","ASUMIR","")))))</f>
        <v>COMPARTIR O TRANSFERIR EL RIESGO</v>
      </c>
      <c r="AN19" s="284" t="s">
        <v>196</v>
      </c>
      <c r="AO19" s="177" t="s">
        <v>183</v>
      </c>
      <c r="AP19" s="201" t="s">
        <v>184</v>
      </c>
      <c r="AQ19" s="316" t="s">
        <v>197</v>
      </c>
    </row>
    <row r="20" spans="2:43" s="311" customFormat="1" ht="288">
      <c r="B20" s="312">
        <v>4</v>
      </c>
      <c r="C20" s="313" t="s">
        <v>47</v>
      </c>
      <c r="D20" s="171" t="s">
        <v>118</v>
      </c>
      <c r="E20" s="250" t="s">
        <v>198</v>
      </c>
      <c r="F20" s="172" t="s">
        <v>199</v>
      </c>
      <c r="G20" s="173" t="s">
        <v>200</v>
      </c>
      <c r="H20" s="173" t="s">
        <v>201</v>
      </c>
      <c r="I20" s="255" t="s">
        <v>81</v>
      </c>
      <c r="J20" s="244" t="str">
        <f>IF(I20="corrupción","impactoco","impacto")</f>
        <v>impactoco</v>
      </c>
      <c r="K20" s="174" t="s">
        <v>131</v>
      </c>
      <c r="L20" s="176" t="str">
        <f>IF(K20="RARO","1",IF(K20="IMPROBABLE","2",IF(K20="POSIBLE","3",IF(K20="PROBABLE","4",IF(K20="CASI CIERTA","5","")))))</f>
        <v>3</v>
      </c>
      <c r="M20" s="175" t="s">
        <v>53</v>
      </c>
      <c r="N20" s="176" t="str">
        <f>IF(M20="INSIGNIFICANTE","1",IF(M20="MENOR","2",IF(M20="MODERADO","3",IF(M20="MAYOR","4",IF(M20="CATASTRÓFICO","5","")))))</f>
        <v>4</v>
      </c>
      <c r="O20" s="177">
        <f>IF(L20="","",L20*N20)</f>
        <v>12</v>
      </c>
      <c r="P20" s="178" t="str">
        <f>IF(O20="","",IF(O20&gt;=15,"RIESGO EXTREMO",IF(O20&gt;=7,"RIESGO ALTO",IF(O20&gt;=4,"RIESGO MODERADO",IF(O20&gt;=1,"RIESGO BAJO","")))))</f>
        <v>RIESGO ALTO</v>
      </c>
      <c r="Q20" s="442" t="s">
        <v>189</v>
      </c>
      <c r="R20" s="443"/>
      <c r="S20" s="175"/>
      <c r="T20" s="179">
        <f>IF(S20="SI",15,0)</f>
        <v>0</v>
      </c>
      <c r="U20" s="175"/>
      <c r="V20" s="179">
        <f>IF(U20="SI",5,0)</f>
        <v>0</v>
      </c>
      <c r="W20" s="175"/>
      <c r="X20" s="180">
        <f t="shared" si="0"/>
        <v>0</v>
      </c>
      <c r="Y20" s="175"/>
      <c r="Z20" s="179">
        <f>IF(Y20="SI",15,0)</f>
        <v>0</v>
      </c>
      <c r="AA20" s="175"/>
      <c r="AB20" s="180">
        <f>IF(AA20="SI",10,0)</f>
        <v>0</v>
      </c>
      <c r="AC20" s="175"/>
      <c r="AD20" s="179">
        <f>IF(AC20="SI",30,0)</f>
        <v>0</v>
      </c>
      <c r="AE20" s="181">
        <f t="shared" si="1"/>
        <v>0</v>
      </c>
      <c r="AF20" s="314" t="str">
        <f>IF(AE20="","",IF(AE20="","",IF(AE20&gt;76,"2",IF(AE20&gt;=51,"1",IF(AE20&gt;=0,"0","")))))</f>
        <v>0</v>
      </c>
      <c r="AG20" s="174" t="s">
        <v>131</v>
      </c>
      <c r="AH20" s="176" t="str">
        <f>IF(AG20="RARO","1",IF(AG20="IMPROBABLE","2",IF(AG20="POSIBLE","3",IF(AG20="PROBABLE","4",IF(AG20="CASI CIERTA","5","")))))</f>
        <v>3</v>
      </c>
      <c r="AI20" s="175" t="s">
        <v>53</v>
      </c>
      <c r="AJ20" s="176" t="str">
        <f>IF(AI20="INSIGNIFICANTE","1",IF(AI20="MENOR","2",IF(AI20="MODERADO","3",IF(AI20="MAYOR","4",IF(AI20="CATASTRÓFICO","5","")))))</f>
        <v>4</v>
      </c>
      <c r="AK20" s="177">
        <f>IF(AH20="","",AH20*AJ20)</f>
        <v>12</v>
      </c>
      <c r="AL20" s="178" t="str">
        <f>IF(AK20="","",IF(AK20&gt;=15,"RIESGO EXTREMO",IF(AK20&gt;=7,"RIESGO ALTO",IF(AK20&gt;=4,"RIESGO MODERADO",IF(AK20&gt;=1,"RIESGO BAJO","")))))</f>
        <v>RIESGO ALTO</v>
      </c>
      <c r="AM20" s="178" t="str">
        <f>IF(AL20="","",IF(AL20="RIESGO EXTREMO","COMPARTIR O TRANSFERIR EL RIESGO",IF(AL20="RIESGO ALTO","EVITAR EL RIESGO",IF(AL20="RIESGO MODERADO","REDUCIR EL RIESGO",IF(AL20="RIESGO BAJO","ASUMIR","")))))</f>
        <v>EVITAR EL RIESGO</v>
      </c>
      <c r="AN20" s="284" t="s">
        <v>202</v>
      </c>
      <c r="AO20" s="177" t="s">
        <v>203</v>
      </c>
      <c r="AP20" s="201" t="s">
        <v>184</v>
      </c>
      <c r="AQ20" s="317" t="s">
        <v>204</v>
      </c>
    </row>
    <row r="21" spans="2:43" s="92" customFormat="1"/>
    <row r="22" spans="2:43" s="92" customFormat="1" ht="15.75" hidden="1">
      <c r="C22" s="93"/>
      <c r="D22" s="93"/>
      <c r="E22" s="93"/>
      <c r="X22" s="54">
        <f t="shared" si="0"/>
        <v>0</v>
      </c>
    </row>
    <row r="23" spans="2:43" s="92" customFormat="1" ht="30" hidden="1">
      <c r="B23" s="92" t="s">
        <v>47</v>
      </c>
      <c r="C23" s="93" t="s">
        <v>92</v>
      </c>
      <c r="D23" s="92" t="s">
        <v>98</v>
      </c>
      <c r="E23" s="93" t="s">
        <v>99</v>
      </c>
      <c r="X23" s="54">
        <f t="shared" si="0"/>
        <v>0</v>
      </c>
    </row>
    <row r="24" spans="2:43" s="92" customFormat="1" ht="45" hidden="1">
      <c r="B24" s="92" t="s">
        <v>100</v>
      </c>
      <c r="C24" s="93" t="s">
        <v>101</v>
      </c>
      <c r="D24" s="92" t="s">
        <v>102</v>
      </c>
      <c r="E24" s="93" t="s">
        <v>103</v>
      </c>
      <c r="X24" s="54">
        <f t="shared" si="0"/>
        <v>0</v>
      </c>
    </row>
    <row r="25" spans="2:43" s="92" customFormat="1" ht="45" hidden="1">
      <c r="C25" s="93" t="s">
        <v>104</v>
      </c>
      <c r="D25" s="92" t="s">
        <v>105</v>
      </c>
      <c r="E25" s="93" t="s">
        <v>106</v>
      </c>
      <c r="X25" s="54">
        <f t="shared" si="0"/>
        <v>0</v>
      </c>
    </row>
    <row r="26" spans="2:43" s="92" customFormat="1" ht="45" hidden="1">
      <c r="B26" s="92" t="s">
        <v>72</v>
      </c>
      <c r="C26" s="93" t="s">
        <v>107</v>
      </c>
      <c r="D26" s="92" t="s">
        <v>108</v>
      </c>
      <c r="E26" s="93" t="s">
        <v>109</v>
      </c>
      <c r="X26" s="54">
        <f t="shared" si="0"/>
        <v>0</v>
      </c>
    </row>
    <row r="27" spans="2:43" s="92" customFormat="1" ht="45" hidden="1">
      <c r="B27" s="94" t="s">
        <v>51</v>
      </c>
      <c r="C27" s="93" t="s">
        <v>110</v>
      </c>
      <c r="D27" s="92" t="s">
        <v>111</v>
      </c>
      <c r="E27" s="93" t="s">
        <v>112</v>
      </c>
      <c r="X27" s="54">
        <f t="shared" si="0"/>
        <v>0</v>
      </c>
    </row>
    <row r="28" spans="2:43" s="92" customFormat="1" ht="15.75" hidden="1">
      <c r="B28" s="92" t="s">
        <v>87</v>
      </c>
      <c r="C28" s="93" t="s">
        <v>113</v>
      </c>
      <c r="D28" s="92" t="s">
        <v>114</v>
      </c>
      <c r="E28" s="93" t="s">
        <v>115</v>
      </c>
      <c r="X28" s="54">
        <f t="shared" si="0"/>
        <v>0</v>
      </c>
    </row>
    <row r="29" spans="2:43" s="92" customFormat="1" ht="45" hidden="1">
      <c r="B29" s="92" t="s">
        <v>116</v>
      </c>
      <c r="C29" s="93" t="s">
        <v>117</v>
      </c>
      <c r="D29" s="92" t="s">
        <v>118</v>
      </c>
      <c r="E29" s="93" t="s">
        <v>119</v>
      </c>
      <c r="X29" s="54">
        <f t="shared" si="0"/>
        <v>0</v>
      </c>
    </row>
    <row r="30" spans="2:43" s="92" customFormat="1" ht="75" hidden="1">
      <c r="B30" s="92" t="s">
        <v>64</v>
      </c>
      <c r="C30" s="93" t="s">
        <v>120</v>
      </c>
      <c r="D30" s="92" t="s">
        <v>48</v>
      </c>
      <c r="E30" s="93" t="s">
        <v>121</v>
      </c>
      <c r="X30" s="54">
        <f t="shared" si="0"/>
        <v>0</v>
      </c>
    </row>
    <row r="31" spans="2:43" s="92" customFormat="1" ht="30" hidden="1">
      <c r="B31" s="92" t="s">
        <v>81</v>
      </c>
      <c r="C31" s="93" t="s">
        <v>122</v>
      </c>
      <c r="D31" s="92" t="s">
        <v>60</v>
      </c>
      <c r="E31" s="93" t="s">
        <v>123</v>
      </c>
      <c r="X31" s="54">
        <f t="shared" si="0"/>
        <v>0</v>
      </c>
    </row>
    <row r="32" spans="2:43" s="92" customFormat="1" ht="30" hidden="1">
      <c r="B32" s="92" t="s">
        <v>124</v>
      </c>
      <c r="C32" s="93" t="s">
        <v>125</v>
      </c>
      <c r="E32" s="93"/>
      <c r="X32" s="54">
        <f t="shared" si="0"/>
        <v>0</v>
      </c>
    </row>
    <row r="33" spans="2:24" s="92" customFormat="1" ht="30" hidden="1">
      <c r="B33" s="92" t="s">
        <v>126</v>
      </c>
      <c r="C33" s="92" t="s">
        <v>127</v>
      </c>
      <c r="X33" s="54">
        <f t="shared" si="0"/>
        <v>0</v>
      </c>
    </row>
    <row r="34" spans="2:24" s="92" customFormat="1" ht="60" hidden="1">
      <c r="C34" s="92" t="s">
        <v>128</v>
      </c>
      <c r="X34" s="54">
        <f t="shared" si="0"/>
        <v>0</v>
      </c>
    </row>
    <row r="35" spans="2:24" s="92" customFormat="1" ht="16.5" hidden="1" thickBot="1">
      <c r="B35" s="92" t="s">
        <v>74</v>
      </c>
      <c r="C35" s="92" t="s">
        <v>129</v>
      </c>
      <c r="X35" s="86">
        <f t="shared" si="0"/>
        <v>0</v>
      </c>
    </row>
    <row r="36" spans="2:24" s="92" customFormat="1" ht="30" hidden="1">
      <c r="B36" s="92" t="s">
        <v>73</v>
      </c>
      <c r="C36" s="92" t="s">
        <v>130</v>
      </c>
    </row>
    <row r="37" spans="2:24" s="92" customFormat="1" ht="45" hidden="1">
      <c r="B37" s="92" t="s">
        <v>131</v>
      </c>
      <c r="C37" s="92" t="s">
        <v>132</v>
      </c>
    </row>
    <row r="38" spans="2:24" s="92" customFormat="1" hidden="1">
      <c r="B38" s="92" t="s">
        <v>65</v>
      </c>
      <c r="C38" s="92" t="s">
        <v>133</v>
      </c>
    </row>
    <row r="39" spans="2:24" s="92" customFormat="1" hidden="1">
      <c r="B39" s="92" t="s">
        <v>52</v>
      </c>
      <c r="C39" s="92" t="s">
        <v>134</v>
      </c>
    </row>
    <row r="40" spans="2:24" s="92" customFormat="1" ht="75" hidden="1">
      <c r="C40" s="92" t="s">
        <v>123</v>
      </c>
    </row>
    <row r="41" spans="2:24" s="92" customFormat="1" ht="45" hidden="1">
      <c r="B41" s="92" t="s">
        <v>135</v>
      </c>
      <c r="C41" s="92" t="s">
        <v>136</v>
      </c>
    </row>
    <row r="42" spans="2:24" s="92" customFormat="1" ht="30" hidden="1">
      <c r="B42" s="92" t="s">
        <v>137</v>
      </c>
      <c r="C42" s="92" t="s">
        <v>138</v>
      </c>
    </row>
    <row r="43" spans="2:24" s="92" customFormat="1" hidden="1">
      <c r="B43" s="92" t="s">
        <v>83</v>
      </c>
    </row>
    <row r="44" spans="2:24" s="92" customFormat="1" hidden="1">
      <c r="B44" s="92" t="s">
        <v>53</v>
      </c>
    </row>
    <row r="45" spans="2:24" s="92" customFormat="1" ht="30" hidden="1">
      <c r="B45" s="92" t="s">
        <v>82</v>
      </c>
    </row>
    <row r="46" spans="2:24" s="92" customFormat="1" hidden="1"/>
    <row r="47" spans="2:24" s="92" customFormat="1" hidden="1"/>
    <row r="48" spans="2:24" s="92" customFormat="1" hidden="1"/>
    <row r="49" s="92" customFormat="1"/>
    <row r="50" s="92" customFormat="1"/>
    <row r="51" s="92" customFormat="1"/>
    <row r="52" s="92" customFormat="1"/>
    <row r="53" s="92" customFormat="1"/>
    <row r="54" s="92" customFormat="1"/>
    <row r="55" s="92" customFormat="1"/>
    <row r="56" s="92" customFormat="1"/>
    <row r="57" s="92" customFormat="1"/>
    <row r="58" s="92" customFormat="1"/>
    <row r="59" s="92" customFormat="1"/>
    <row r="60" s="92" customFormat="1"/>
    <row r="61" s="92" customFormat="1"/>
    <row r="62" s="92" customFormat="1"/>
    <row r="63" s="92" customFormat="1"/>
    <row r="64"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sheetData>
  <mergeCells count="70">
    <mergeCell ref="Q20:R20"/>
    <mergeCell ref="AK15:AK16"/>
    <mergeCell ref="AL15:AL16"/>
    <mergeCell ref="AM15:AM16"/>
    <mergeCell ref="Q17:R17"/>
    <mergeCell ref="Q18:R18"/>
    <mergeCell ref="Q19:R19"/>
    <mergeCell ref="AA15:AA16"/>
    <mergeCell ref="AC15:AC16"/>
    <mergeCell ref="AE15:AE16"/>
    <mergeCell ref="AN14:AN16"/>
    <mergeCell ref="AO14:AO16"/>
    <mergeCell ref="AP14:AP16"/>
    <mergeCell ref="O15:O16"/>
    <mergeCell ref="P15:P16"/>
    <mergeCell ref="Q15:R16"/>
    <mergeCell ref="S15:S16"/>
    <mergeCell ref="U15:U16"/>
    <mergeCell ref="W15:W16"/>
    <mergeCell ref="AF13:AF16"/>
    <mergeCell ref="AG13:AM13"/>
    <mergeCell ref="AN13:AP13"/>
    <mergeCell ref="AK14:AM14"/>
    <mergeCell ref="Q13:AE14"/>
    <mergeCell ref="Y15:Y16"/>
    <mergeCell ref="K14:L16"/>
    <mergeCell ref="M14:N16"/>
    <mergeCell ref="O14:P14"/>
    <mergeCell ref="AG14:AH16"/>
    <mergeCell ref="AI14:AJ16"/>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B8:E8"/>
    <mergeCell ref="F8:S8"/>
    <mergeCell ref="B9:E9"/>
    <mergeCell ref="F9:S9"/>
    <mergeCell ref="B11:E11"/>
    <mergeCell ref="F11:I11"/>
    <mergeCell ref="K11:P11"/>
    <mergeCell ref="Q11:AM11"/>
    <mergeCell ref="B6:E6"/>
    <mergeCell ref="F6:K6"/>
    <mergeCell ref="M6:N6"/>
    <mergeCell ref="O6:S6"/>
    <mergeCell ref="B7:E7"/>
    <mergeCell ref="F7:R7"/>
    <mergeCell ref="W2:AQ2"/>
    <mergeCell ref="W3:AG3"/>
    <mergeCell ref="AI3:AQ3"/>
    <mergeCell ref="W4:AQ4"/>
    <mergeCell ref="B2:D4"/>
    <mergeCell ref="E2:S2"/>
    <mergeCell ref="U2:U4"/>
    <mergeCell ref="E3:H3"/>
    <mergeCell ref="I3:S3"/>
    <mergeCell ref="E4:S4"/>
  </mergeCells>
  <conditionalFormatting sqref="AG17:AG20 K17:K20">
    <cfRule type="containsText" dxfId="513" priority="14" operator="containsText" text="IMPROBABLE">
      <formula>NOT(ISERROR(SEARCH("IMPROBABLE",K17)))</formula>
    </cfRule>
    <cfRule type="containsText" dxfId="512" priority="15" operator="containsText" text="PROBABLE">
      <formula>NOT(ISERROR(SEARCH("PROBABLE",K17)))</formula>
    </cfRule>
    <cfRule type="containsText" dxfId="511" priority="16" operator="containsText" text="CASI CIERTA">
      <formula>NOT(ISERROR(SEARCH("CASI CIERTA",K17)))</formula>
    </cfRule>
    <cfRule type="containsText" dxfId="510" priority="17" operator="containsText" text="POSIBLE">
      <formula>NOT(ISERROR(SEARCH("POSIBLE",K17)))</formula>
    </cfRule>
    <cfRule type="containsText" dxfId="509" priority="18" operator="containsText" text="RARO">
      <formula>NOT(ISERROR(SEARCH("RARO",K17)))</formula>
    </cfRule>
  </conditionalFormatting>
  <conditionalFormatting sqref="AI17:AI20 M17:M20">
    <cfRule type="containsText" dxfId="508" priority="9" operator="containsText" text="CATASTRÓFICO">
      <formula>NOT(ISERROR(SEARCH("CATASTRÓFICO",M17)))</formula>
    </cfRule>
    <cfRule type="containsText" dxfId="507" priority="10" operator="containsText" text="MAYOR">
      <formula>NOT(ISERROR(SEARCH("MAYOR",M17)))</formula>
    </cfRule>
    <cfRule type="containsText" dxfId="506" priority="11" operator="containsText" text="MODERADO">
      <formula>NOT(ISERROR(SEARCH("MODERADO",M17)))</formula>
    </cfRule>
    <cfRule type="containsText" dxfId="505" priority="12" operator="containsText" text="MENOR">
      <formula>NOT(ISERROR(SEARCH("MENOR",M17)))</formula>
    </cfRule>
    <cfRule type="containsText" dxfId="504" priority="13" operator="containsText" text="INSIGNIFICANTE">
      <formula>NOT(ISERROR(SEARCH("INSIGNIFICANTE",M17)))</formula>
    </cfRule>
  </conditionalFormatting>
  <conditionalFormatting sqref="AF17 AL17:AP20 P17:P20">
    <cfRule type="containsText" dxfId="503" priority="5" operator="containsText" text="RIESGO EXTREMO">
      <formula>NOT(ISERROR(SEARCH("RIESGO EXTREMO",P17)))</formula>
    </cfRule>
    <cfRule type="containsText" dxfId="502" priority="6" operator="containsText" text="RIESGO ALTO">
      <formula>NOT(ISERROR(SEARCH("RIESGO ALTO",P17)))</formula>
    </cfRule>
    <cfRule type="containsText" dxfId="501" priority="7" operator="containsText" text="RIESGO MODERADO">
      <formula>NOT(ISERROR(SEARCH("RIESGO MODERADO",P17)))</formula>
    </cfRule>
    <cfRule type="containsText" dxfId="500" priority="8" operator="containsText" text="RIESGO BAJO">
      <formula>NOT(ISERROR(SEARCH("RIESGO BAJO",P17)))</formula>
    </cfRule>
  </conditionalFormatting>
  <conditionalFormatting sqref="AF17:AF20">
    <cfRule type="containsText" dxfId="499" priority="1" operator="containsText" text="RIESGO EXTREMO">
      <formula>NOT(ISERROR(SEARCH("RIESGO EXTREMO",AF17)))</formula>
    </cfRule>
    <cfRule type="containsText" dxfId="498" priority="2" operator="containsText" text="RIESGO ALTO">
      <formula>NOT(ISERROR(SEARCH("RIESGO ALTO",AF17)))</formula>
    </cfRule>
    <cfRule type="containsText" dxfId="497" priority="3" operator="containsText" text="RIESGO MODERADO">
      <formula>NOT(ISERROR(SEARCH("RIESGO MODERADO",AF17)))</formula>
    </cfRule>
    <cfRule type="containsText" dxfId="496" priority="4" operator="containsText" text="RIESGO BAJO">
      <formula>NOT(ISERROR(SEARCH("RIESGO BAJO",AF17)))</formula>
    </cfRule>
  </conditionalFormatting>
  <dataValidations count="18">
    <dataValidation type="list" allowBlank="1" showInputMessage="1" showErrorMessage="1" sqref="AA17:AA20 Y17:Y20 AC17:AC20 U17:U20 S17:S20 W17:W20">
      <formula1>"SI,NO"</formula1>
    </dataValidation>
    <dataValidation type="list" allowBlank="1" showInputMessage="1" showErrorMessage="1" sqref="AI20 M20">
      <formula1>INDIRECT($J$20)</formula1>
    </dataValidation>
    <dataValidation type="list" allowBlank="1" showInputMessage="1" showErrorMessage="1" sqref="AI19 M19">
      <formula1>INDIRECT($J$19)</formula1>
    </dataValidation>
    <dataValidation type="list" allowBlank="1" showInputMessage="1" showErrorMessage="1" sqref="AI18 M18">
      <formula1>INDIRECT($J$18)</formula1>
    </dataValidation>
    <dataValidation type="list" allowBlank="1" showInputMessage="1" showErrorMessage="1" sqref="AI17 M17">
      <formula1>INDIRECT($J$17)</formula1>
    </dataValidation>
    <dataValidation type="list" allowBlank="1" showInputMessage="1" showErrorMessage="1" sqref="AG17:AG20 K17:K20">
      <formula1>probabilidad</formula1>
    </dataValidation>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D20">
      <formula1>INDIRECT($C$20)</formula1>
    </dataValidation>
    <dataValidation type="list" allowBlank="1" showInputMessage="1" showErrorMessage="1" sqref="D19">
      <formula1>INDIRECT($C$19)</formula1>
    </dataValidation>
    <dataValidation type="list" allowBlank="1" showInputMessage="1" showErrorMessage="1" sqref="C17:C20">
      <formula1>factores</formula1>
    </dataValidation>
    <dataValidation type="list" allowBlank="1" showInputMessage="1" showErrorMessage="1" sqref="D18">
      <formula1>INDIRECT($C$18)</formula1>
    </dataValidation>
    <dataValidation type="list" allowBlank="1" showInputMessage="1" showErrorMessage="1" sqref="D17">
      <formula1>INDIRECT($C$17)</formula1>
    </dataValidation>
    <dataValidation type="list" allowBlank="1" showInputMessage="1" showErrorMessage="1" sqref="E17">
      <formula1>INDIRECT($D$17)</formula1>
    </dataValidation>
    <dataValidation type="list" allowBlank="1" showInputMessage="1" showErrorMessage="1" sqref="I17:I20">
      <formula1>clasificaciónriesgos</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B2:AQ2976"/>
  <sheetViews>
    <sheetView zoomScale="25" zoomScaleNormal="25" workbookViewId="0">
      <selection activeCell="O6" sqref="O6:S6"/>
    </sheetView>
  </sheetViews>
  <sheetFormatPr baseColWidth="10" defaultColWidth="11.42578125" defaultRowHeight="15"/>
  <cols>
    <col min="1" max="1" width="4.28515625" style="1" customWidth="1"/>
    <col min="2" max="2" width="12.85546875" style="1" customWidth="1"/>
    <col min="3" max="3" width="16" style="1" customWidth="1" collapsed="1"/>
    <col min="4" max="4" width="20" style="1" customWidth="1"/>
    <col min="5" max="5" width="53.85546875" style="1" customWidth="1"/>
    <col min="6" max="6" width="56.28515625" style="1" customWidth="1" collapsed="1"/>
    <col min="7" max="8" width="58.140625" style="1" customWidth="1"/>
    <col min="9" max="9" width="26.7109375" style="1" customWidth="1"/>
    <col min="10" max="10" width="26.7109375" style="1" hidden="1" customWidth="1"/>
    <col min="11" max="11" width="22.7109375" style="1" customWidth="1" collapsed="1"/>
    <col min="12" max="12" width="25.140625" style="1" hidden="1" customWidth="1"/>
    <col min="13" max="13" width="22.5703125" style="1" customWidth="1"/>
    <col min="14" max="14" width="11.42578125" style="1" hidden="1" customWidth="1"/>
    <col min="15" max="16" width="21.5703125" style="1" customWidth="1"/>
    <col min="17" max="17" width="28.85546875" style="1" customWidth="1" collapsed="1"/>
    <col min="18" max="18" width="23.140625" style="1" customWidth="1"/>
    <col min="19" max="19" width="39.7109375" style="1" customWidth="1"/>
    <col min="20" max="20" width="39.7109375" style="1" hidden="1" customWidth="1"/>
    <col min="21" max="21" width="39.7109375" style="1" customWidth="1"/>
    <col min="22" max="22" width="39.7109375" style="1" hidden="1" customWidth="1"/>
    <col min="23" max="23" width="39.7109375" style="1" customWidth="1"/>
    <col min="24" max="24" width="39.7109375" style="1" hidden="1" customWidth="1"/>
    <col min="25" max="25" width="39.7109375" style="1" customWidth="1"/>
    <col min="26" max="26" width="39.7109375" style="1" hidden="1" customWidth="1"/>
    <col min="27" max="27" width="39.7109375" style="1" customWidth="1"/>
    <col min="28" max="28" width="39.7109375" style="1" hidden="1" customWidth="1"/>
    <col min="29" max="29" width="39.7109375" style="1" customWidth="1"/>
    <col min="30" max="30" width="36.28515625" style="1" hidden="1" customWidth="1"/>
    <col min="31" max="31" width="17.28515625" style="1" customWidth="1"/>
    <col min="32" max="32" width="18.7109375" style="1" customWidth="1"/>
    <col min="33" max="33" width="25.5703125" style="1" customWidth="1"/>
    <col min="34" max="34" width="30.85546875" style="1" hidden="1" customWidth="1"/>
    <col min="35" max="35" width="23" style="1" customWidth="1"/>
    <col min="36" max="36" width="11.42578125" style="1" hidden="1" customWidth="1"/>
    <col min="37" max="37" width="19.42578125" style="1" customWidth="1"/>
    <col min="38" max="38" width="19.140625" style="1" customWidth="1"/>
    <col min="39" max="39" width="17.28515625" style="1" customWidth="1"/>
    <col min="40" max="40" width="30.7109375" style="1" customWidth="1"/>
    <col min="41" max="41" width="25.85546875" style="1" customWidth="1"/>
    <col min="42" max="42" width="23" style="1" customWidth="1"/>
    <col min="43" max="43" width="55.42578125"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2" t="s">
        <v>2</v>
      </c>
      <c r="AH3" s="462"/>
      <c r="AI3" s="462"/>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35.25" customHeight="1">
      <c r="B6" s="464" t="s">
        <v>93</v>
      </c>
      <c r="C6" s="465"/>
      <c r="D6" s="465"/>
      <c r="E6" s="466"/>
      <c r="F6" s="467" t="s">
        <v>885</v>
      </c>
      <c r="G6" s="468"/>
      <c r="H6" s="468"/>
      <c r="I6" s="468"/>
      <c r="J6" s="468"/>
      <c r="K6" s="468"/>
      <c r="L6" s="279"/>
      <c r="M6" s="465" t="s">
        <v>94</v>
      </c>
      <c r="N6" s="465"/>
      <c r="O6" s="469" t="s">
        <v>886</v>
      </c>
      <c r="P6" s="469"/>
      <c r="Q6" s="469"/>
      <c r="R6" s="469"/>
      <c r="S6" s="470"/>
    </row>
    <row r="7" spans="2:43" ht="35.25" customHeight="1">
      <c r="B7" s="471" t="s">
        <v>95</v>
      </c>
      <c r="C7" s="472"/>
      <c r="D7" s="472"/>
      <c r="E7" s="473"/>
      <c r="F7" s="474" t="s">
        <v>104</v>
      </c>
      <c r="G7" s="475"/>
      <c r="H7" s="475"/>
      <c r="I7" s="475"/>
      <c r="J7" s="475"/>
      <c r="K7" s="475"/>
      <c r="L7" s="475"/>
      <c r="M7" s="475"/>
      <c r="N7" s="475"/>
      <c r="O7" s="475"/>
      <c r="P7" s="475"/>
      <c r="Q7" s="475"/>
      <c r="R7" s="475"/>
      <c r="S7" s="280"/>
    </row>
    <row r="8" spans="2:43" ht="35.25" customHeight="1">
      <c r="B8" s="471" t="s">
        <v>96</v>
      </c>
      <c r="C8" s="472"/>
      <c r="D8" s="472"/>
      <c r="E8" s="473"/>
      <c r="F8" s="476" t="s">
        <v>888</v>
      </c>
      <c r="G8" s="477"/>
      <c r="H8" s="477"/>
      <c r="I8" s="477"/>
      <c r="J8" s="477"/>
      <c r="K8" s="477"/>
      <c r="L8" s="477"/>
      <c r="M8" s="477"/>
      <c r="N8" s="477"/>
      <c r="O8" s="477"/>
      <c r="P8" s="477"/>
      <c r="Q8" s="477"/>
      <c r="R8" s="477"/>
      <c r="S8" s="478"/>
    </row>
    <row r="9" spans="2:43" ht="159" customHeight="1" thickBot="1">
      <c r="B9" s="479" t="s">
        <v>97</v>
      </c>
      <c r="C9" s="480"/>
      <c r="D9" s="480"/>
      <c r="E9" s="481"/>
      <c r="F9" s="482" t="s">
        <v>887</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7"/>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9"/>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541"/>
      <c r="AH12" s="541"/>
      <c r="AI12" s="541"/>
      <c r="AJ12" s="541"/>
      <c r="AK12" s="541"/>
      <c r="AL12" s="542"/>
      <c r="AM12" s="543"/>
      <c r="AN12" s="497" t="s">
        <v>14</v>
      </c>
      <c r="AO12" s="497"/>
      <c r="AP12" s="497"/>
      <c r="AQ12" s="502"/>
    </row>
    <row r="13" spans="2:43" s="10" customFormat="1" ht="44.25" customHeight="1">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44" t="s">
        <v>24</v>
      </c>
      <c r="AG13" s="531" t="s">
        <v>25</v>
      </c>
      <c r="AH13" s="532"/>
      <c r="AI13" s="532"/>
      <c r="AJ13" s="532"/>
      <c r="AK13" s="532"/>
      <c r="AL13" s="532"/>
      <c r="AM13" s="533"/>
      <c r="AN13" s="546" t="s">
        <v>26</v>
      </c>
      <c r="AO13" s="532"/>
      <c r="AP13" s="533"/>
      <c r="AQ13" s="515" t="s">
        <v>27</v>
      </c>
    </row>
    <row r="14" spans="2:43" s="10" customFormat="1" ht="35.25"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3"/>
      <c r="AG14" s="414" t="s">
        <v>28</v>
      </c>
      <c r="AH14" s="415"/>
      <c r="AI14" s="415" t="s">
        <v>29</v>
      </c>
      <c r="AJ14" s="415"/>
      <c r="AK14" s="415" t="s">
        <v>30</v>
      </c>
      <c r="AL14" s="415"/>
      <c r="AM14" s="416"/>
      <c r="AN14" s="5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226</v>
      </c>
      <c r="R15" s="519"/>
      <c r="S15" s="415" t="s">
        <v>37</v>
      </c>
      <c r="T15" s="15"/>
      <c r="U15" s="415" t="s">
        <v>38</v>
      </c>
      <c r="V15" s="15"/>
      <c r="W15" s="415" t="s">
        <v>227</v>
      </c>
      <c r="X15" s="15"/>
      <c r="Y15" s="415" t="s">
        <v>39</v>
      </c>
      <c r="Z15" s="15"/>
      <c r="AA15" s="415" t="s">
        <v>40</v>
      </c>
      <c r="AB15" s="15"/>
      <c r="AC15" s="415" t="s">
        <v>41</v>
      </c>
      <c r="AD15" s="15"/>
      <c r="AE15" s="415" t="s">
        <v>42</v>
      </c>
      <c r="AF15" s="523"/>
      <c r="AG15" s="414"/>
      <c r="AH15" s="415"/>
      <c r="AI15" s="415"/>
      <c r="AJ15" s="415"/>
      <c r="AK15" s="415" t="s">
        <v>34</v>
      </c>
      <c r="AL15" s="415" t="s">
        <v>35</v>
      </c>
      <c r="AM15" s="416" t="s">
        <v>43</v>
      </c>
      <c r="AN15" s="521"/>
      <c r="AO15" s="526"/>
      <c r="AP15" s="527"/>
      <c r="AQ15" s="516"/>
    </row>
    <row r="16" spans="2:43" s="10" customFormat="1" ht="53.25" customHeight="1" thickBot="1">
      <c r="B16" s="495"/>
      <c r="C16" s="505"/>
      <c r="D16" s="506"/>
      <c r="E16" s="509"/>
      <c r="F16" s="16" t="s">
        <v>44</v>
      </c>
      <c r="G16" s="17" t="s">
        <v>45</v>
      </c>
      <c r="H16" s="17" t="s">
        <v>46</v>
      </c>
      <c r="I16" s="418"/>
      <c r="J16" s="14"/>
      <c r="K16" s="520"/>
      <c r="L16" s="521"/>
      <c r="M16" s="523"/>
      <c r="N16" s="521"/>
      <c r="O16" s="417"/>
      <c r="P16" s="418"/>
      <c r="Q16" s="520"/>
      <c r="R16" s="521"/>
      <c r="S16" s="417"/>
      <c r="T16" s="18"/>
      <c r="U16" s="417"/>
      <c r="V16" s="18"/>
      <c r="W16" s="417"/>
      <c r="X16" s="18"/>
      <c r="Y16" s="417"/>
      <c r="Z16" s="18"/>
      <c r="AA16" s="417"/>
      <c r="AB16" s="18"/>
      <c r="AC16" s="417"/>
      <c r="AD16" s="18"/>
      <c r="AE16" s="417"/>
      <c r="AF16" s="523"/>
      <c r="AG16" s="419"/>
      <c r="AH16" s="417"/>
      <c r="AI16" s="417"/>
      <c r="AJ16" s="417"/>
      <c r="AK16" s="417"/>
      <c r="AL16" s="417"/>
      <c r="AM16" s="418"/>
      <c r="AN16" s="521"/>
      <c r="AO16" s="526"/>
      <c r="AP16" s="527"/>
      <c r="AQ16" s="517"/>
    </row>
    <row r="17" spans="2:43" s="311" customFormat="1" ht="216">
      <c r="B17" s="306">
        <v>1</v>
      </c>
      <c r="C17" s="307" t="s">
        <v>47</v>
      </c>
      <c r="D17" s="157" t="s">
        <v>60</v>
      </c>
      <c r="E17" s="248" t="s">
        <v>61</v>
      </c>
      <c r="F17" s="158" t="s">
        <v>206</v>
      </c>
      <c r="G17" s="159" t="s">
        <v>207</v>
      </c>
      <c r="H17" s="159" t="s">
        <v>208</v>
      </c>
      <c r="I17" s="254" t="s">
        <v>64</v>
      </c>
      <c r="J17" s="243" t="str">
        <f>IF(I17="corrupción","impactoco","impacto")</f>
        <v>impacto</v>
      </c>
      <c r="K17" s="160" t="s">
        <v>131</v>
      </c>
      <c r="L17" s="162" t="str">
        <f t="shared" ref="L17:L34" si="0">IF(K17="RARO","1",IF(K17="IMPROBABLE","2",IF(K17="POSIBLE","3",IF(K17="PROBABLE","4",IF(K17="CASI CIERTA","5","")))))</f>
        <v>3</v>
      </c>
      <c r="M17" s="161" t="s">
        <v>137</v>
      </c>
      <c r="N17" s="162" t="str">
        <f>IF(M17="INSIGNIFICANTE","1",IF(M17="MENOR","2",IF(M17="MODERADO","3",IF(M17="MAYOR","4",IF(M17="CATASTRÓFICO","5","")))))</f>
        <v>2</v>
      </c>
      <c r="O17" s="163">
        <f>IF(L17="","",L17*N17)</f>
        <v>6</v>
      </c>
      <c r="P17" s="164" t="str">
        <f>IF(O17="","",IF(O17&gt;=15,"RIESGO EXTREMO",IF(O17&gt;=7,"RIESGO ALTO",IF(O17&gt;=4,"RIESGO MODERADO",IF(O17&gt;=1,"RIESGO BAJO","")))))</f>
        <v>RIESGO MODERADO</v>
      </c>
      <c r="Q17" s="434" t="s">
        <v>209</v>
      </c>
      <c r="R17" s="435"/>
      <c r="S17" s="161" t="s">
        <v>56</v>
      </c>
      <c r="T17" s="165">
        <f>IF(S17="SI",15,0)</f>
        <v>0</v>
      </c>
      <c r="U17" s="161" t="s">
        <v>55</v>
      </c>
      <c r="V17" s="165">
        <f>IF(U17="SI",5,0)</f>
        <v>5</v>
      </c>
      <c r="W17" s="161" t="s">
        <v>56</v>
      </c>
      <c r="X17" s="166">
        <f>IF(W17="SI",25,0)</f>
        <v>0</v>
      </c>
      <c r="Y17" s="161" t="s">
        <v>55</v>
      </c>
      <c r="Z17" s="165">
        <f>IF(Y17="SI",15,0)</f>
        <v>15</v>
      </c>
      <c r="AA17" s="161" t="s">
        <v>55</v>
      </c>
      <c r="AB17" s="166">
        <f>IF(AA17="SI",10,0)</f>
        <v>10</v>
      </c>
      <c r="AC17" s="161" t="s">
        <v>55</v>
      </c>
      <c r="AD17" s="165">
        <f>IF(AC17="SI",30,0)</f>
        <v>30</v>
      </c>
      <c r="AE17" s="167">
        <f>T17+V17+X17+Z17+AB17+AD17</f>
        <v>60</v>
      </c>
      <c r="AF17" s="321" t="str">
        <f>IF(AE17="","",IF(AE17="","",IF(AE17&gt;76,"2",IF(AE17&gt;=51,"1",IF(AE17&gt;=0,"0","")))))</f>
        <v>1</v>
      </c>
      <c r="AG17" s="160" t="s">
        <v>73</v>
      </c>
      <c r="AH17" s="162" t="str">
        <f t="shared" ref="AH17:AH34" si="1">IF(AG17="RARO","1",IF(AG17="IMPROBABLE","2",IF(AG17="POSIBLE","3",IF(AG17="PROBABLE","4",IF(AG17="CASI CIERTA","5","")))))</f>
        <v>2</v>
      </c>
      <c r="AI17" s="161" t="s">
        <v>137</v>
      </c>
      <c r="AJ17" s="162" t="str">
        <f>IF(AI17="INSIGNIFICANTE","1",IF(AI17="MENOR","2",IF(AI17="MODERADO","3",IF(AI17="MAYOR","4",IF(AI17="CATASTRÓFICO","5","")))))</f>
        <v>2</v>
      </c>
      <c r="AK17" s="163">
        <f t="shared" ref="AK17:AK31" si="2">IF(AH17="","",AH17*AJ17)</f>
        <v>4</v>
      </c>
      <c r="AL17" s="163" t="str">
        <f>IF(AK17="","",IF(AK17&gt;=15,"RIESGO EXTREMO",IF(AK17&gt;=7,"RIESGO ALTO",IF(AK17&gt;=4,"RIESGO MODERADO",IF(AK17&gt;=1,"RIESGO BAJO","")))))</f>
        <v>RIESGO MODERADO</v>
      </c>
      <c r="AM17" s="164" t="str">
        <f>IF(AL17="","",IF(AL17="RIESGO EXTREMO","COMPARTIR O TRANSFERIR EL RIESGO",IF(AL17="RIESGO ALTO","EVITAR EL RIESGO",IF(AL17="RIESGO MODERADO","REDUCIR EL RIESGO",IF(AL17="RIESGO BAJO","ASUMIR","")))))</f>
        <v>REDUCIR EL RIESGO</v>
      </c>
      <c r="AN17" s="322" t="s">
        <v>210</v>
      </c>
      <c r="AO17" s="323" t="s">
        <v>211</v>
      </c>
      <c r="AP17" s="324">
        <v>42551</v>
      </c>
      <c r="AQ17" s="310" t="s">
        <v>212</v>
      </c>
    </row>
    <row r="18" spans="2:43" s="311" customFormat="1" ht="216">
      <c r="B18" s="312">
        <v>2</v>
      </c>
      <c r="C18" s="313" t="s">
        <v>100</v>
      </c>
      <c r="D18" s="171" t="s">
        <v>48</v>
      </c>
      <c r="E18" s="250" t="s">
        <v>49</v>
      </c>
      <c r="F18" s="172" t="s">
        <v>213</v>
      </c>
      <c r="G18" s="173" t="s">
        <v>214</v>
      </c>
      <c r="H18" s="173" t="s">
        <v>215</v>
      </c>
      <c r="I18" s="255" t="s">
        <v>51</v>
      </c>
      <c r="J18" s="244" t="str">
        <f t="shared" ref="J18:J34" si="3">IF(I18="corrupción","impactoco","impacto")</f>
        <v>impacto</v>
      </c>
      <c r="K18" s="174" t="s">
        <v>131</v>
      </c>
      <c r="L18" s="176" t="str">
        <f t="shared" si="0"/>
        <v>3</v>
      </c>
      <c r="M18" s="175" t="s">
        <v>83</v>
      </c>
      <c r="N18" s="176" t="str">
        <f t="shared" ref="N18:N34" si="4">IF(M18="INSIGNIFICANTE","1",IF(M18="MENOR","2",IF(M18="MODERADO","3",IF(M18="MAYOR","4",IF(M18="CATASTRÓFICO","5","")))))</f>
        <v>3</v>
      </c>
      <c r="O18" s="177">
        <f t="shared" ref="O18:O31" si="5">IF(L18="","",L18*N18)</f>
        <v>9</v>
      </c>
      <c r="P18" s="178" t="str">
        <f t="shared" ref="P18:P31" si="6">IF(O18="","",IF(O18&gt;=15,"RIESGO EXTREMO",IF(O18&gt;=7,"RIESGO ALTO",IF(O18&gt;=4,"RIESGO MODERADO",IF(O18&gt;=1,"RIESGO BAJO","")))))</f>
        <v>RIESGO ALTO</v>
      </c>
      <c r="Q18" s="442" t="s">
        <v>216</v>
      </c>
      <c r="R18" s="443"/>
      <c r="S18" s="175" t="s">
        <v>55</v>
      </c>
      <c r="T18" s="179">
        <f t="shared" ref="T18:T34" si="7">IF(S18="SI",15,0)</f>
        <v>15</v>
      </c>
      <c r="U18" s="175" t="s">
        <v>55</v>
      </c>
      <c r="V18" s="179">
        <f t="shared" ref="V18:V34" si="8">IF(U18="SI",5,0)</f>
        <v>5</v>
      </c>
      <c r="W18" s="175" t="s">
        <v>55</v>
      </c>
      <c r="X18" s="180">
        <f t="shared" ref="X18:X26" si="9">IF(W18="SI",25,0)</f>
        <v>25</v>
      </c>
      <c r="Y18" s="175" t="s">
        <v>55</v>
      </c>
      <c r="Z18" s="179">
        <f t="shared" ref="Z18:Z34" si="10">IF(Y18="SI",15,0)</f>
        <v>15</v>
      </c>
      <c r="AA18" s="175" t="s">
        <v>55</v>
      </c>
      <c r="AB18" s="180">
        <f t="shared" ref="AB18:AB34" si="11">IF(AA18="SI",10,0)</f>
        <v>10</v>
      </c>
      <c r="AC18" s="175" t="s">
        <v>55</v>
      </c>
      <c r="AD18" s="179">
        <f t="shared" ref="AD18:AD34" si="12">IF(AC18="SI",30,0)</f>
        <v>30</v>
      </c>
      <c r="AE18" s="181">
        <f t="shared" ref="AE18:AE34" si="13">T18+V18+X18+Z18+AB18+AD18</f>
        <v>100</v>
      </c>
      <c r="AF18" s="325" t="str">
        <f t="shared" ref="AF18:AF34" si="14">IF(AE18="","",IF(AE18="","",IF(AE18&gt;76,"2",IF(AE18&gt;=51,"1",IF(AE18&gt;=0,"0","")))))</f>
        <v>2</v>
      </c>
      <c r="AG18" s="174" t="s">
        <v>74</v>
      </c>
      <c r="AH18" s="176" t="str">
        <f t="shared" si="1"/>
        <v>1</v>
      </c>
      <c r="AI18" s="175" t="s">
        <v>83</v>
      </c>
      <c r="AJ18" s="176" t="str">
        <f t="shared" ref="AJ18:AJ34" si="15">IF(AI18="INSIGNIFICANTE","1",IF(AI18="MENOR","2",IF(AI18="MODERADO","3",IF(AI18="MAYOR","4",IF(AI18="CATASTRÓFICO","5","")))))</f>
        <v>3</v>
      </c>
      <c r="AK18" s="177">
        <f t="shared" si="2"/>
        <v>3</v>
      </c>
      <c r="AL18" s="177" t="str">
        <f t="shared" ref="AL18:AL31" si="16">IF(AK18="","",IF(AK18&gt;=15,"RIESGO EXTREMO",IF(AK18&gt;=7,"RIESGO ALTO",IF(AK18&gt;=4,"RIESGO MODERADO",IF(AK18&gt;=1,"RIESGO BAJO","")))))</f>
        <v>RIESGO BAJO</v>
      </c>
      <c r="AM18" s="178" t="str">
        <f t="shared" ref="AM18:AM34" si="17">IF(AL18="","",IF(AL18="RIESGO EXTREMO","COMPARTIR O TRANSFERIR EL RIESGO",IF(AL18="RIESGO ALTO","EVITAR EL RIESGO",IF(AL18="RIESGO MODERADO","REDUCIR EL RIESGO",IF(AL18="RIESGO BAJO","ASUMIR","")))))</f>
        <v>ASUMIR</v>
      </c>
      <c r="AN18" s="326" t="s">
        <v>217</v>
      </c>
      <c r="AO18" s="183" t="s">
        <v>211</v>
      </c>
      <c r="AP18" s="327">
        <v>42551</v>
      </c>
      <c r="AQ18" s="316" t="s">
        <v>218</v>
      </c>
    </row>
    <row r="19" spans="2:43" s="311" customFormat="1" ht="72">
      <c r="B19" s="312">
        <v>3</v>
      </c>
      <c r="C19" s="313" t="s">
        <v>47</v>
      </c>
      <c r="D19" s="171" t="s">
        <v>48</v>
      </c>
      <c r="E19" s="250" t="s">
        <v>49</v>
      </c>
      <c r="F19" s="185" t="s">
        <v>219</v>
      </c>
      <c r="G19" s="173" t="s">
        <v>220</v>
      </c>
      <c r="H19" s="173" t="s">
        <v>221</v>
      </c>
      <c r="I19" s="255" t="s">
        <v>81</v>
      </c>
      <c r="J19" s="244" t="str">
        <f t="shared" si="3"/>
        <v>impactoco</v>
      </c>
      <c r="K19" s="174" t="s">
        <v>74</v>
      </c>
      <c r="L19" s="176" t="str">
        <f t="shared" si="0"/>
        <v>1</v>
      </c>
      <c r="M19" s="175" t="s">
        <v>53</v>
      </c>
      <c r="N19" s="176" t="str">
        <f t="shared" si="4"/>
        <v>4</v>
      </c>
      <c r="O19" s="177">
        <f t="shared" si="5"/>
        <v>4</v>
      </c>
      <c r="P19" s="178" t="str">
        <f t="shared" si="6"/>
        <v>RIESGO MODERADO</v>
      </c>
      <c r="Q19" s="442" t="s">
        <v>222</v>
      </c>
      <c r="R19" s="443"/>
      <c r="S19" s="175" t="s">
        <v>55</v>
      </c>
      <c r="T19" s="179">
        <f t="shared" si="7"/>
        <v>15</v>
      </c>
      <c r="U19" s="175" t="s">
        <v>55</v>
      </c>
      <c r="V19" s="179">
        <f t="shared" si="8"/>
        <v>5</v>
      </c>
      <c r="W19" s="175" t="s">
        <v>55</v>
      </c>
      <c r="X19" s="180">
        <f t="shared" si="9"/>
        <v>25</v>
      </c>
      <c r="Y19" s="175" t="s">
        <v>55</v>
      </c>
      <c r="Z19" s="179">
        <f t="shared" si="10"/>
        <v>15</v>
      </c>
      <c r="AA19" s="175" t="s">
        <v>55</v>
      </c>
      <c r="AB19" s="180">
        <f t="shared" si="11"/>
        <v>10</v>
      </c>
      <c r="AC19" s="175" t="s">
        <v>55</v>
      </c>
      <c r="AD19" s="179">
        <f t="shared" si="12"/>
        <v>30</v>
      </c>
      <c r="AE19" s="181">
        <f t="shared" si="13"/>
        <v>100</v>
      </c>
      <c r="AF19" s="325" t="str">
        <f t="shared" si="14"/>
        <v>2</v>
      </c>
      <c r="AG19" s="174" t="s">
        <v>74</v>
      </c>
      <c r="AH19" s="176" t="str">
        <f t="shared" si="1"/>
        <v>1</v>
      </c>
      <c r="AI19" s="175" t="s">
        <v>137</v>
      </c>
      <c r="AJ19" s="176" t="str">
        <f t="shared" si="15"/>
        <v>2</v>
      </c>
      <c r="AK19" s="177">
        <f t="shared" si="2"/>
        <v>2</v>
      </c>
      <c r="AL19" s="177" t="str">
        <f t="shared" si="16"/>
        <v>RIESGO BAJO</v>
      </c>
      <c r="AM19" s="178" t="str">
        <f t="shared" si="17"/>
        <v>ASUMIR</v>
      </c>
      <c r="AN19" s="326" t="s">
        <v>223</v>
      </c>
      <c r="AO19" s="328" t="s">
        <v>224</v>
      </c>
      <c r="AP19" s="327">
        <v>42551</v>
      </c>
      <c r="AQ19" s="316" t="s">
        <v>225</v>
      </c>
    </row>
    <row r="20" spans="2:43" s="19" customFormat="1" ht="36.75" customHeight="1">
      <c r="B20" s="41">
        <v>4</v>
      </c>
      <c r="C20" s="42"/>
      <c r="D20" s="43"/>
      <c r="E20" s="44"/>
      <c r="F20" s="45"/>
      <c r="G20" s="62"/>
      <c r="H20" s="62"/>
      <c r="I20" s="46"/>
      <c r="J20" s="47" t="str">
        <f t="shared" si="3"/>
        <v>impacto</v>
      </c>
      <c r="K20" s="48"/>
      <c r="L20" s="49" t="str">
        <f t="shared" si="0"/>
        <v/>
      </c>
      <c r="M20" s="50"/>
      <c r="N20" s="49" t="str">
        <f t="shared" si="4"/>
        <v/>
      </c>
      <c r="O20" s="51" t="str">
        <f t="shared" si="5"/>
        <v/>
      </c>
      <c r="P20" s="52" t="str">
        <f t="shared" si="6"/>
        <v/>
      </c>
      <c r="Q20" s="537"/>
      <c r="R20" s="538"/>
      <c r="S20" s="50"/>
      <c r="T20" s="53">
        <f t="shared" si="7"/>
        <v>0</v>
      </c>
      <c r="U20" s="50"/>
      <c r="V20" s="53">
        <f t="shared" si="8"/>
        <v>0</v>
      </c>
      <c r="W20" s="50"/>
      <c r="X20" s="54">
        <f t="shared" si="9"/>
        <v>0</v>
      </c>
      <c r="Y20" s="50"/>
      <c r="Z20" s="53">
        <f t="shared" si="10"/>
        <v>0</v>
      </c>
      <c r="AA20" s="50"/>
      <c r="AB20" s="54">
        <f t="shared" si="11"/>
        <v>0</v>
      </c>
      <c r="AC20" s="50"/>
      <c r="AD20" s="53">
        <f t="shared" si="12"/>
        <v>0</v>
      </c>
      <c r="AE20" s="106">
        <f t="shared" si="13"/>
        <v>0</v>
      </c>
      <c r="AF20" s="318" t="str">
        <f t="shared" si="14"/>
        <v>0</v>
      </c>
      <c r="AG20" s="48"/>
      <c r="AH20" s="49" t="str">
        <f t="shared" si="1"/>
        <v/>
      </c>
      <c r="AI20" s="50"/>
      <c r="AJ20" s="49" t="str">
        <f t="shared" si="15"/>
        <v/>
      </c>
      <c r="AK20" s="51" t="str">
        <f t="shared" si="2"/>
        <v/>
      </c>
      <c r="AL20" s="51" t="str">
        <f t="shared" si="16"/>
        <v/>
      </c>
      <c r="AM20" s="52" t="str">
        <f t="shared" si="17"/>
        <v/>
      </c>
      <c r="AN20" s="304"/>
      <c r="AO20" s="51"/>
      <c r="AP20" s="64"/>
      <c r="AQ20" s="69"/>
    </row>
    <row r="21" spans="2:43" s="19" customFormat="1" ht="36.75" customHeight="1">
      <c r="B21" s="41">
        <v>5</v>
      </c>
      <c r="C21" s="42"/>
      <c r="D21" s="43"/>
      <c r="E21" s="44"/>
      <c r="F21" s="45"/>
      <c r="G21" s="62"/>
      <c r="H21" s="62"/>
      <c r="I21" s="46"/>
      <c r="J21" s="47" t="str">
        <f t="shared" si="3"/>
        <v>impacto</v>
      </c>
      <c r="K21" s="48"/>
      <c r="L21" s="49" t="str">
        <f t="shared" si="0"/>
        <v/>
      </c>
      <c r="M21" s="50"/>
      <c r="N21" s="49" t="str">
        <f t="shared" si="4"/>
        <v/>
      </c>
      <c r="O21" s="51" t="str">
        <f t="shared" si="5"/>
        <v/>
      </c>
      <c r="P21" s="52" t="str">
        <f t="shared" si="6"/>
        <v/>
      </c>
      <c r="Q21" s="537"/>
      <c r="R21" s="538"/>
      <c r="S21" s="50"/>
      <c r="T21" s="53">
        <f t="shared" si="7"/>
        <v>0</v>
      </c>
      <c r="U21" s="50"/>
      <c r="V21" s="53">
        <f t="shared" si="8"/>
        <v>0</v>
      </c>
      <c r="W21" s="50"/>
      <c r="X21" s="54">
        <f t="shared" si="9"/>
        <v>0</v>
      </c>
      <c r="Y21" s="50"/>
      <c r="Z21" s="53">
        <f t="shared" si="10"/>
        <v>0</v>
      </c>
      <c r="AA21" s="50"/>
      <c r="AB21" s="54">
        <f t="shared" si="11"/>
        <v>0</v>
      </c>
      <c r="AC21" s="50"/>
      <c r="AD21" s="53">
        <f t="shared" si="12"/>
        <v>0</v>
      </c>
      <c r="AE21" s="106">
        <f t="shared" si="13"/>
        <v>0</v>
      </c>
      <c r="AF21" s="318" t="str">
        <f t="shared" si="14"/>
        <v>0</v>
      </c>
      <c r="AG21" s="48"/>
      <c r="AH21" s="49" t="str">
        <f t="shared" si="1"/>
        <v/>
      </c>
      <c r="AI21" s="50"/>
      <c r="AJ21" s="49" t="str">
        <f t="shared" si="15"/>
        <v/>
      </c>
      <c r="AK21" s="51" t="str">
        <f t="shared" si="2"/>
        <v/>
      </c>
      <c r="AL21" s="51" t="str">
        <f t="shared" si="16"/>
        <v/>
      </c>
      <c r="AM21" s="52" t="str">
        <f t="shared" si="17"/>
        <v/>
      </c>
      <c r="AN21" s="304"/>
      <c r="AO21" s="51"/>
      <c r="AP21" s="64"/>
      <c r="AQ21" s="69"/>
    </row>
    <row r="22" spans="2:43" s="19" customFormat="1" ht="36.75" customHeight="1">
      <c r="B22" s="41">
        <v>6</v>
      </c>
      <c r="C22" s="42"/>
      <c r="D22" s="43"/>
      <c r="E22" s="44"/>
      <c r="F22" s="45"/>
      <c r="G22" s="62"/>
      <c r="H22" s="62"/>
      <c r="I22" s="46"/>
      <c r="J22" s="47" t="str">
        <f t="shared" si="3"/>
        <v>impacto</v>
      </c>
      <c r="K22" s="48"/>
      <c r="L22" s="49" t="str">
        <f t="shared" si="0"/>
        <v/>
      </c>
      <c r="M22" s="50"/>
      <c r="N22" s="49" t="str">
        <f t="shared" si="4"/>
        <v/>
      </c>
      <c r="O22" s="51" t="str">
        <f t="shared" si="5"/>
        <v/>
      </c>
      <c r="P22" s="52" t="str">
        <f t="shared" si="6"/>
        <v/>
      </c>
      <c r="Q22" s="537"/>
      <c r="R22" s="538"/>
      <c r="S22" s="50"/>
      <c r="T22" s="53">
        <f t="shared" si="7"/>
        <v>0</v>
      </c>
      <c r="U22" s="50"/>
      <c r="V22" s="53">
        <f t="shared" si="8"/>
        <v>0</v>
      </c>
      <c r="W22" s="50"/>
      <c r="X22" s="54">
        <f t="shared" si="9"/>
        <v>0</v>
      </c>
      <c r="Y22" s="50"/>
      <c r="Z22" s="53">
        <f t="shared" si="10"/>
        <v>0</v>
      </c>
      <c r="AA22" s="50"/>
      <c r="AB22" s="54">
        <f t="shared" si="11"/>
        <v>0</v>
      </c>
      <c r="AC22" s="50"/>
      <c r="AD22" s="53">
        <f t="shared" si="12"/>
        <v>0</v>
      </c>
      <c r="AE22" s="106">
        <f t="shared" si="13"/>
        <v>0</v>
      </c>
      <c r="AF22" s="318" t="str">
        <f t="shared" si="14"/>
        <v>0</v>
      </c>
      <c r="AG22" s="48"/>
      <c r="AH22" s="49" t="str">
        <f t="shared" si="1"/>
        <v/>
      </c>
      <c r="AI22" s="50"/>
      <c r="AJ22" s="49" t="str">
        <f t="shared" si="15"/>
        <v/>
      </c>
      <c r="AK22" s="51" t="str">
        <f t="shared" si="2"/>
        <v/>
      </c>
      <c r="AL22" s="51" t="str">
        <f t="shared" si="16"/>
        <v/>
      </c>
      <c r="AM22" s="52" t="str">
        <f t="shared" si="17"/>
        <v/>
      </c>
      <c r="AN22" s="304"/>
      <c r="AO22" s="51"/>
      <c r="AP22" s="64"/>
      <c r="AQ22" s="69"/>
    </row>
    <row r="23" spans="2:43" s="19" customFormat="1" ht="36.75" customHeight="1">
      <c r="B23" s="41">
        <v>7</v>
      </c>
      <c r="C23" s="42"/>
      <c r="D23" s="43"/>
      <c r="E23" s="44"/>
      <c r="F23" s="45"/>
      <c r="G23" s="62"/>
      <c r="H23" s="62"/>
      <c r="I23" s="46"/>
      <c r="J23" s="47" t="str">
        <f t="shared" si="3"/>
        <v>impacto</v>
      </c>
      <c r="K23" s="48"/>
      <c r="L23" s="49" t="str">
        <f t="shared" si="0"/>
        <v/>
      </c>
      <c r="M23" s="50"/>
      <c r="N23" s="49" t="str">
        <f t="shared" si="4"/>
        <v/>
      </c>
      <c r="O23" s="51" t="str">
        <f t="shared" si="5"/>
        <v/>
      </c>
      <c r="P23" s="52" t="str">
        <f t="shared" si="6"/>
        <v/>
      </c>
      <c r="Q23" s="537"/>
      <c r="R23" s="538"/>
      <c r="S23" s="50"/>
      <c r="T23" s="53">
        <f t="shared" si="7"/>
        <v>0</v>
      </c>
      <c r="U23" s="50"/>
      <c r="V23" s="53">
        <f t="shared" si="8"/>
        <v>0</v>
      </c>
      <c r="W23" s="50"/>
      <c r="X23" s="54">
        <f t="shared" si="9"/>
        <v>0</v>
      </c>
      <c r="Y23" s="50"/>
      <c r="Z23" s="53">
        <f t="shared" si="10"/>
        <v>0</v>
      </c>
      <c r="AA23" s="50"/>
      <c r="AB23" s="54">
        <f t="shared" si="11"/>
        <v>0</v>
      </c>
      <c r="AC23" s="50"/>
      <c r="AD23" s="53">
        <f t="shared" si="12"/>
        <v>0</v>
      </c>
      <c r="AE23" s="106">
        <f t="shared" si="13"/>
        <v>0</v>
      </c>
      <c r="AF23" s="318" t="str">
        <f t="shared" si="14"/>
        <v>0</v>
      </c>
      <c r="AG23" s="48"/>
      <c r="AH23" s="49" t="str">
        <f t="shared" si="1"/>
        <v/>
      </c>
      <c r="AI23" s="50"/>
      <c r="AJ23" s="49" t="str">
        <f t="shared" si="15"/>
        <v/>
      </c>
      <c r="AK23" s="51" t="str">
        <f t="shared" si="2"/>
        <v/>
      </c>
      <c r="AL23" s="51" t="str">
        <f t="shared" si="16"/>
        <v/>
      </c>
      <c r="AM23" s="52" t="str">
        <f t="shared" si="17"/>
        <v/>
      </c>
      <c r="AN23" s="304"/>
      <c r="AO23" s="51"/>
      <c r="AP23" s="64"/>
      <c r="AQ23" s="69"/>
    </row>
    <row r="24" spans="2:43" s="19" customFormat="1" ht="36.75" customHeight="1">
      <c r="B24" s="41">
        <v>8</v>
      </c>
      <c r="C24" s="42"/>
      <c r="D24" s="43"/>
      <c r="E24" s="44"/>
      <c r="F24" s="45"/>
      <c r="G24" s="62"/>
      <c r="H24" s="62"/>
      <c r="I24" s="46"/>
      <c r="J24" s="47" t="str">
        <f t="shared" si="3"/>
        <v>impacto</v>
      </c>
      <c r="K24" s="48"/>
      <c r="L24" s="49" t="str">
        <f t="shared" si="0"/>
        <v/>
      </c>
      <c r="M24" s="50"/>
      <c r="N24" s="49" t="str">
        <f t="shared" si="4"/>
        <v/>
      </c>
      <c r="O24" s="51"/>
      <c r="P24" s="52"/>
      <c r="Q24" s="537"/>
      <c r="R24" s="538"/>
      <c r="S24" s="50"/>
      <c r="T24" s="53">
        <f t="shared" si="7"/>
        <v>0</v>
      </c>
      <c r="U24" s="50"/>
      <c r="V24" s="53">
        <f t="shared" si="8"/>
        <v>0</v>
      </c>
      <c r="W24" s="50"/>
      <c r="X24" s="54">
        <f t="shared" si="9"/>
        <v>0</v>
      </c>
      <c r="Y24" s="50"/>
      <c r="Z24" s="53">
        <f t="shared" si="10"/>
        <v>0</v>
      </c>
      <c r="AA24" s="50"/>
      <c r="AB24" s="54">
        <f t="shared" si="11"/>
        <v>0</v>
      </c>
      <c r="AC24" s="50"/>
      <c r="AD24" s="53">
        <f t="shared" si="12"/>
        <v>0</v>
      </c>
      <c r="AE24" s="106">
        <f t="shared" si="13"/>
        <v>0</v>
      </c>
      <c r="AF24" s="318" t="str">
        <f t="shared" si="14"/>
        <v>0</v>
      </c>
      <c r="AG24" s="48"/>
      <c r="AH24" s="49" t="str">
        <f t="shared" si="1"/>
        <v/>
      </c>
      <c r="AI24" s="50"/>
      <c r="AJ24" s="49" t="str">
        <f t="shared" si="15"/>
        <v/>
      </c>
      <c r="AK24" s="51"/>
      <c r="AL24" s="51"/>
      <c r="AM24" s="52" t="str">
        <f t="shared" si="17"/>
        <v/>
      </c>
      <c r="AN24" s="304"/>
      <c r="AO24" s="51"/>
      <c r="AP24" s="64"/>
      <c r="AQ24" s="69"/>
    </row>
    <row r="25" spans="2:43" s="19" customFormat="1" ht="36.75" customHeight="1">
      <c r="B25" s="41">
        <v>9</v>
      </c>
      <c r="C25" s="42"/>
      <c r="D25" s="43"/>
      <c r="E25" s="44"/>
      <c r="F25" s="45"/>
      <c r="G25" s="62"/>
      <c r="H25" s="62"/>
      <c r="I25" s="46"/>
      <c r="J25" s="47" t="str">
        <f t="shared" si="3"/>
        <v>impacto</v>
      </c>
      <c r="K25" s="48"/>
      <c r="L25" s="49" t="str">
        <f t="shared" si="0"/>
        <v/>
      </c>
      <c r="M25" s="50"/>
      <c r="N25" s="49" t="str">
        <f t="shared" si="4"/>
        <v/>
      </c>
      <c r="O25" s="51"/>
      <c r="P25" s="52"/>
      <c r="Q25" s="537"/>
      <c r="R25" s="538"/>
      <c r="S25" s="50"/>
      <c r="T25" s="53">
        <f t="shared" si="7"/>
        <v>0</v>
      </c>
      <c r="U25" s="50"/>
      <c r="V25" s="53">
        <f t="shared" si="8"/>
        <v>0</v>
      </c>
      <c r="W25" s="50"/>
      <c r="X25" s="54">
        <f t="shared" si="9"/>
        <v>0</v>
      </c>
      <c r="Y25" s="50"/>
      <c r="Z25" s="53">
        <f t="shared" si="10"/>
        <v>0</v>
      </c>
      <c r="AA25" s="50"/>
      <c r="AB25" s="54">
        <f t="shared" si="11"/>
        <v>0</v>
      </c>
      <c r="AC25" s="50"/>
      <c r="AD25" s="53">
        <f t="shared" si="12"/>
        <v>0</v>
      </c>
      <c r="AE25" s="106">
        <f t="shared" si="13"/>
        <v>0</v>
      </c>
      <c r="AF25" s="318" t="str">
        <f t="shared" si="14"/>
        <v>0</v>
      </c>
      <c r="AG25" s="48"/>
      <c r="AH25" s="49" t="str">
        <f t="shared" si="1"/>
        <v/>
      </c>
      <c r="AI25" s="50"/>
      <c r="AJ25" s="49" t="str">
        <f t="shared" si="15"/>
        <v/>
      </c>
      <c r="AK25" s="51"/>
      <c r="AL25" s="51"/>
      <c r="AM25" s="52" t="str">
        <f t="shared" si="17"/>
        <v/>
      </c>
      <c r="AN25" s="304"/>
      <c r="AO25" s="51"/>
      <c r="AP25" s="64"/>
      <c r="AQ25" s="69"/>
    </row>
    <row r="26" spans="2:43" s="19" customFormat="1" ht="36.75" customHeight="1" thickBot="1">
      <c r="B26" s="72">
        <v>10</v>
      </c>
      <c r="C26" s="73"/>
      <c r="D26" s="74"/>
      <c r="E26" s="75"/>
      <c r="F26" s="76"/>
      <c r="G26" s="77"/>
      <c r="H26" s="77"/>
      <c r="I26" s="78"/>
      <c r="J26" s="79" t="str">
        <f t="shared" si="3"/>
        <v>impacto</v>
      </c>
      <c r="K26" s="80"/>
      <c r="L26" s="81" t="str">
        <f t="shared" si="0"/>
        <v/>
      </c>
      <c r="M26" s="82"/>
      <c r="N26" s="81" t="str">
        <f t="shared" si="4"/>
        <v/>
      </c>
      <c r="O26" s="83" t="str">
        <f>IF(L26="","",L26*N26)</f>
        <v/>
      </c>
      <c r="P26" s="84" t="str">
        <f>IF(O26="","",IF(O26&gt;=15,"RIESGO EXTREMO",IF(O26&gt;=7,"RIESGO ALTO",IF(O26&gt;=4,"RIESGO MODERADO",IF(O26&gt;=1,"RIESGO BAJO","")))))</f>
        <v/>
      </c>
      <c r="Q26" s="547"/>
      <c r="R26" s="548"/>
      <c r="S26" s="82"/>
      <c r="T26" s="85">
        <f t="shared" si="7"/>
        <v>0</v>
      </c>
      <c r="U26" s="82"/>
      <c r="V26" s="85">
        <f t="shared" si="8"/>
        <v>0</v>
      </c>
      <c r="W26" s="82"/>
      <c r="X26" s="86">
        <f t="shared" si="9"/>
        <v>0</v>
      </c>
      <c r="Y26" s="82"/>
      <c r="Z26" s="85">
        <f t="shared" si="10"/>
        <v>0</v>
      </c>
      <c r="AA26" s="82"/>
      <c r="AB26" s="86">
        <f t="shared" si="11"/>
        <v>0</v>
      </c>
      <c r="AC26" s="82"/>
      <c r="AD26" s="85">
        <f t="shared" si="12"/>
        <v>0</v>
      </c>
      <c r="AE26" s="319">
        <f t="shared" si="13"/>
        <v>0</v>
      </c>
      <c r="AF26" s="320" t="str">
        <f t="shared" si="14"/>
        <v>0</v>
      </c>
      <c r="AG26" s="80"/>
      <c r="AH26" s="81" t="str">
        <f t="shared" si="1"/>
        <v/>
      </c>
      <c r="AI26" s="82"/>
      <c r="AJ26" s="81" t="str">
        <f t="shared" si="15"/>
        <v/>
      </c>
      <c r="AK26" s="83" t="str">
        <f>IF(AH26="","",AH26*AJ26)</f>
        <v/>
      </c>
      <c r="AL26" s="83" t="str">
        <f>IF(AK26="","",IF(AK26&gt;=15,"RIESGO EXTREMO",IF(AK26&gt;=7,"RIESGO ALTO",IF(AK26&gt;=4,"RIESGO MODERADO",IF(AK26&gt;=1,"RIESGO BAJO","")))))</f>
        <v/>
      </c>
      <c r="AM26" s="84" t="str">
        <f t="shared" si="17"/>
        <v/>
      </c>
      <c r="AN26" s="305"/>
      <c r="AO26" s="83"/>
      <c r="AP26" s="90"/>
      <c r="AQ26" s="91"/>
    </row>
    <row r="27" spans="2:43" s="19" customFormat="1" ht="36.75" hidden="1" customHeight="1">
      <c r="B27" s="112">
        <v>11</v>
      </c>
      <c r="C27" s="113"/>
      <c r="D27" s="114"/>
      <c r="E27" s="115"/>
      <c r="F27" s="116"/>
      <c r="G27" s="111"/>
      <c r="H27" s="111"/>
      <c r="I27" s="117"/>
      <c r="J27" s="118" t="str">
        <f t="shared" si="3"/>
        <v>impacto</v>
      </c>
      <c r="K27" s="119"/>
      <c r="L27" s="120" t="str">
        <f t="shared" si="0"/>
        <v/>
      </c>
      <c r="M27" s="121"/>
      <c r="N27" s="120" t="str">
        <f t="shared" si="4"/>
        <v/>
      </c>
      <c r="O27" s="122" t="str">
        <f>IF(L27="","",L27*N27)</f>
        <v/>
      </c>
      <c r="P27" s="123" t="str">
        <f>IF(O27="","",IF(O27&gt;=15,"RIESGO EXTREMO",IF(O27&gt;=7,"RIESGO ALTO",IF(O27&gt;=4,"RIESGO MODERADO",IF(O27&gt;=1,"RIESGO BAJO","")))))</f>
        <v/>
      </c>
      <c r="Q27" s="549"/>
      <c r="R27" s="550"/>
      <c r="S27" s="121"/>
      <c r="T27" s="124">
        <f t="shared" si="7"/>
        <v>0</v>
      </c>
      <c r="U27" s="121"/>
      <c r="V27" s="124">
        <f t="shared" si="8"/>
        <v>0</v>
      </c>
      <c r="W27" s="121"/>
      <c r="X27" s="125">
        <f t="shared" ref="X27:X34" si="18">IF(W27="SI",15,0)</f>
        <v>0</v>
      </c>
      <c r="Y27" s="121"/>
      <c r="Z27" s="124">
        <f t="shared" si="10"/>
        <v>0</v>
      </c>
      <c r="AA27" s="121"/>
      <c r="AB27" s="125">
        <f t="shared" si="11"/>
        <v>0</v>
      </c>
      <c r="AC27" s="121"/>
      <c r="AD27" s="124">
        <f t="shared" si="12"/>
        <v>0</v>
      </c>
      <c r="AE27" s="126">
        <f t="shared" si="13"/>
        <v>0</v>
      </c>
      <c r="AF27" s="127" t="str">
        <f t="shared" si="14"/>
        <v>0</v>
      </c>
      <c r="AG27" s="119"/>
      <c r="AH27" s="120" t="str">
        <f t="shared" si="1"/>
        <v/>
      </c>
      <c r="AI27" s="121"/>
      <c r="AJ27" s="120" t="str">
        <f t="shared" si="15"/>
        <v/>
      </c>
      <c r="AK27" s="122" t="str">
        <f>IF(AH27="","",AH27*AJ27)</f>
        <v/>
      </c>
      <c r="AL27" s="123" t="str">
        <f>IF(AK27="","",IF(AK27&gt;=15,"RIESGO EXTREMO",IF(AK27&gt;=7,"RIESGO ALTO",IF(AK27&gt;=4,"RIESGO MODERADO",IF(AK27&gt;=1,"RIESGO BAJO","")))))</f>
        <v/>
      </c>
      <c r="AM27" s="123" t="str">
        <f t="shared" si="17"/>
        <v/>
      </c>
      <c r="AN27" s="128"/>
      <c r="AO27" s="122"/>
      <c r="AP27" s="59"/>
      <c r="AQ27" s="129"/>
    </row>
    <row r="28" spans="2:43" s="19" customFormat="1" ht="36.75" hidden="1" customHeight="1">
      <c r="B28" s="41">
        <v>12</v>
      </c>
      <c r="C28" s="42"/>
      <c r="D28" s="43"/>
      <c r="E28" s="44"/>
      <c r="F28" s="45"/>
      <c r="G28" s="62"/>
      <c r="H28" s="62"/>
      <c r="I28" s="46"/>
      <c r="J28" s="47" t="str">
        <f t="shared" si="3"/>
        <v>impacto</v>
      </c>
      <c r="K28" s="48"/>
      <c r="L28" s="49" t="str">
        <f t="shared" si="0"/>
        <v/>
      </c>
      <c r="M28" s="50"/>
      <c r="N28" s="49" t="str">
        <f t="shared" si="4"/>
        <v/>
      </c>
      <c r="O28" s="51"/>
      <c r="P28" s="52"/>
      <c r="Q28" s="537"/>
      <c r="R28" s="538"/>
      <c r="S28" s="50"/>
      <c r="T28" s="53">
        <f t="shared" si="7"/>
        <v>0</v>
      </c>
      <c r="U28" s="50"/>
      <c r="V28" s="53">
        <f t="shared" si="8"/>
        <v>0</v>
      </c>
      <c r="W28" s="50"/>
      <c r="X28" s="54">
        <f t="shared" si="18"/>
        <v>0</v>
      </c>
      <c r="Y28" s="50"/>
      <c r="Z28" s="53">
        <f t="shared" si="10"/>
        <v>0</v>
      </c>
      <c r="AA28" s="50"/>
      <c r="AB28" s="54">
        <f t="shared" si="11"/>
        <v>0</v>
      </c>
      <c r="AC28" s="50"/>
      <c r="AD28" s="53">
        <f t="shared" si="12"/>
        <v>0</v>
      </c>
      <c r="AE28" s="55">
        <f t="shared" si="13"/>
        <v>0</v>
      </c>
      <c r="AF28" s="56" t="str">
        <f t="shared" si="14"/>
        <v>0</v>
      </c>
      <c r="AG28" s="48"/>
      <c r="AH28" s="49" t="str">
        <f t="shared" si="1"/>
        <v/>
      </c>
      <c r="AI28" s="50"/>
      <c r="AJ28" s="49" t="str">
        <f t="shared" si="15"/>
        <v/>
      </c>
      <c r="AK28" s="51"/>
      <c r="AL28" s="52"/>
      <c r="AM28" s="52" t="str">
        <f t="shared" si="17"/>
        <v/>
      </c>
      <c r="AN28" s="68"/>
      <c r="AO28" s="51"/>
      <c r="AP28" s="64"/>
      <c r="AQ28" s="69"/>
    </row>
    <row r="29" spans="2:43" s="19" customFormat="1" ht="36.75" hidden="1" customHeight="1">
      <c r="B29" s="41">
        <v>13</v>
      </c>
      <c r="C29" s="42"/>
      <c r="D29" s="43"/>
      <c r="E29" s="44"/>
      <c r="F29" s="45"/>
      <c r="G29" s="62"/>
      <c r="H29" s="62"/>
      <c r="I29" s="46"/>
      <c r="J29" s="47" t="str">
        <f t="shared" si="3"/>
        <v>impacto</v>
      </c>
      <c r="K29" s="48"/>
      <c r="L29" s="49" t="str">
        <f t="shared" si="0"/>
        <v/>
      </c>
      <c r="M29" s="50"/>
      <c r="N29" s="49" t="str">
        <f t="shared" si="4"/>
        <v/>
      </c>
      <c r="O29" s="51"/>
      <c r="P29" s="52"/>
      <c r="Q29" s="537"/>
      <c r="R29" s="538"/>
      <c r="S29" s="50"/>
      <c r="T29" s="53">
        <f t="shared" si="7"/>
        <v>0</v>
      </c>
      <c r="U29" s="50"/>
      <c r="V29" s="53">
        <f t="shared" si="8"/>
        <v>0</v>
      </c>
      <c r="W29" s="50"/>
      <c r="X29" s="54">
        <f t="shared" si="18"/>
        <v>0</v>
      </c>
      <c r="Y29" s="50"/>
      <c r="Z29" s="53">
        <f t="shared" si="10"/>
        <v>0</v>
      </c>
      <c r="AA29" s="50"/>
      <c r="AB29" s="54">
        <f t="shared" si="11"/>
        <v>0</v>
      </c>
      <c r="AC29" s="50"/>
      <c r="AD29" s="53">
        <f t="shared" si="12"/>
        <v>0</v>
      </c>
      <c r="AE29" s="55">
        <f t="shared" si="13"/>
        <v>0</v>
      </c>
      <c r="AF29" s="56" t="str">
        <f t="shared" si="14"/>
        <v>0</v>
      </c>
      <c r="AG29" s="48"/>
      <c r="AH29" s="49" t="str">
        <f t="shared" si="1"/>
        <v/>
      </c>
      <c r="AI29" s="50"/>
      <c r="AJ29" s="49" t="str">
        <f t="shared" si="15"/>
        <v/>
      </c>
      <c r="AK29" s="51"/>
      <c r="AL29" s="52"/>
      <c r="AM29" s="52" t="str">
        <f t="shared" si="17"/>
        <v/>
      </c>
      <c r="AN29" s="68"/>
      <c r="AO29" s="51"/>
      <c r="AP29" s="64"/>
      <c r="AQ29" s="69"/>
    </row>
    <row r="30" spans="2:43" s="19" customFormat="1" ht="36.75" hidden="1" customHeight="1">
      <c r="B30" s="41">
        <v>14</v>
      </c>
      <c r="C30" s="42"/>
      <c r="D30" s="43"/>
      <c r="E30" s="44"/>
      <c r="F30" s="45"/>
      <c r="G30" s="62"/>
      <c r="H30" s="62"/>
      <c r="I30" s="46"/>
      <c r="J30" s="47" t="str">
        <f t="shared" si="3"/>
        <v>impacto</v>
      </c>
      <c r="K30" s="48"/>
      <c r="L30" s="49" t="str">
        <f t="shared" si="0"/>
        <v/>
      </c>
      <c r="M30" s="50"/>
      <c r="N30" s="49" t="str">
        <f t="shared" si="4"/>
        <v/>
      </c>
      <c r="O30" s="51" t="str">
        <f t="shared" si="5"/>
        <v/>
      </c>
      <c r="P30" s="52" t="str">
        <f t="shared" si="6"/>
        <v/>
      </c>
      <c r="Q30" s="537"/>
      <c r="R30" s="538"/>
      <c r="S30" s="50"/>
      <c r="T30" s="53">
        <f t="shared" si="7"/>
        <v>0</v>
      </c>
      <c r="U30" s="50"/>
      <c r="V30" s="53">
        <f t="shared" si="8"/>
        <v>0</v>
      </c>
      <c r="W30" s="50"/>
      <c r="X30" s="54">
        <f t="shared" si="18"/>
        <v>0</v>
      </c>
      <c r="Y30" s="50"/>
      <c r="Z30" s="53">
        <f t="shared" si="10"/>
        <v>0</v>
      </c>
      <c r="AA30" s="50"/>
      <c r="AB30" s="54">
        <f t="shared" si="11"/>
        <v>0</v>
      </c>
      <c r="AC30" s="50"/>
      <c r="AD30" s="53">
        <f t="shared" si="12"/>
        <v>0</v>
      </c>
      <c r="AE30" s="55">
        <f t="shared" si="13"/>
        <v>0</v>
      </c>
      <c r="AF30" s="56" t="str">
        <f t="shared" si="14"/>
        <v>0</v>
      </c>
      <c r="AG30" s="48"/>
      <c r="AH30" s="49" t="str">
        <f t="shared" si="1"/>
        <v/>
      </c>
      <c r="AI30" s="50"/>
      <c r="AJ30" s="49" t="str">
        <f t="shared" si="15"/>
        <v/>
      </c>
      <c r="AK30" s="51" t="str">
        <f t="shared" si="2"/>
        <v/>
      </c>
      <c r="AL30" s="52" t="str">
        <f t="shared" si="16"/>
        <v/>
      </c>
      <c r="AM30" s="52" t="str">
        <f t="shared" si="17"/>
        <v/>
      </c>
      <c r="AN30" s="68"/>
      <c r="AO30" s="51"/>
      <c r="AP30" s="64"/>
      <c r="AQ30" s="69"/>
    </row>
    <row r="31" spans="2:43" s="19" customFormat="1" ht="36.75" hidden="1" customHeight="1">
      <c r="B31" s="41">
        <v>15</v>
      </c>
      <c r="C31" s="42"/>
      <c r="D31" s="43"/>
      <c r="E31" s="44"/>
      <c r="F31" s="45"/>
      <c r="G31" s="62"/>
      <c r="H31" s="62"/>
      <c r="I31" s="46"/>
      <c r="J31" s="47" t="str">
        <f t="shared" si="3"/>
        <v>impacto</v>
      </c>
      <c r="K31" s="48"/>
      <c r="L31" s="49" t="str">
        <f t="shared" si="0"/>
        <v/>
      </c>
      <c r="M31" s="50"/>
      <c r="N31" s="49" t="str">
        <f t="shared" si="4"/>
        <v/>
      </c>
      <c r="O31" s="51" t="str">
        <f t="shared" si="5"/>
        <v/>
      </c>
      <c r="P31" s="52" t="str">
        <f t="shared" si="6"/>
        <v/>
      </c>
      <c r="Q31" s="537"/>
      <c r="R31" s="538"/>
      <c r="S31" s="50"/>
      <c r="T31" s="53">
        <f t="shared" si="7"/>
        <v>0</v>
      </c>
      <c r="U31" s="50"/>
      <c r="V31" s="53">
        <f t="shared" si="8"/>
        <v>0</v>
      </c>
      <c r="W31" s="50"/>
      <c r="X31" s="54">
        <f t="shared" si="18"/>
        <v>0</v>
      </c>
      <c r="Y31" s="50"/>
      <c r="Z31" s="53">
        <f t="shared" si="10"/>
        <v>0</v>
      </c>
      <c r="AA31" s="50"/>
      <c r="AB31" s="54">
        <f t="shared" si="11"/>
        <v>0</v>
      </c>
      <c r="AC31" s="50"/>
      <c r="AD31" s="53">
        <f t="shared" si="12"/>
        <v>0</v>
      </c>
      <c r="AE31" s="55">
        <f t="shared" si="13"/>
        <v>0</v>
      </c>
      <c r="AF31" s="56" t="str">
        <f t="shared" si="14"/>
        <v>0</v>
      </c>
      <c r="AG31" s="48"/>
      <c r="AH31" s="49" t="str">
        <f t="shared" si="1"/>
        <v/>
      </c>
      <c r="AI31" s="50"/>
      <c r="AJ31" s="49" t="str">
        <f t="shared" si="15"/>
        <v/>
      </c>
      <c r="AK31" s="51" t="str">
        <f t="shared" si="2"/>
        <v/>
      </c>
      <c r="AL31" s="52" t="str">
        <f t="shared" si="16"/>
        <v/>
      </c>
      <c r="AM31" s="52" t="str">
        <f t="shared" si="17"/>
        <v/>
      </c>
      <c r="AN31" s="68"/>
      <c r="AO31" s="51"/>
      <c r="AP31" s="64"/>
      <c r="AQ31" s="69"/>
    </row>
    <row r="32" spans="2:43" s="19" customFormat="1" ht="36.75" hidden="1" customHeight="1">
      <c r="B32" s="41">
        <v>16</v>
      </c>
      <c r="C32" s="42"/>
      <c r="D32" s="43"/>
      <c r="E32" s="44"/>
      <c r="F32" s="45"/>
      <c r="G32" s="62"/>
      <c r="H32" s="62"/>
      <c r="I32" s="46"/>
      <c r="J32" s="47" t="str">
        <f t="shared" si="3"/>
        <v>impacto</v>
      </c>
      <c r="K32" s="48"/>
      <c r="L32" s="49" t="str">
        <f t="shared" si="0"/>
        <v/>
      </c>
      <c r="M32" s="50"/>
      <c r="N32" s="49" t="str">
        <f t="shared" si="4"/>
        <v/>
      </c>
      <c r="O32" s="51"/>
      <c r="P32" s="52"/>
      <c r="Q32" s="537"/>
      <c r="R32" s="538"/>
      <c r="S32" s="50"/>
      <c r="T32" s="53">
        <f t="shared" si="7"/>
        <v>0</v>
      </c>
      <c r="U32" s="50"/>
      <c r="V32" s="53">
        <f t="shared" si="8"/>
        <v>0</v>
      </c>
      <c r="W32" s="50"/>
      <c r="X32" s="54">
        <f t="shared" si="18"/>
        <v>0</v>
      </c>
      <c r="Y32" s="50"/>
      <c r="Z32" s="53">
        <f t="shared" si="10"/>
        <v>0</v>
      </c>
      <c r="AA32" s="50"/>
      <c r="AB32" s="54">
        <f t="shared" si="11"/>
        <v>0</v>
      </c>
      <c r="AC32" s="50"/>
      <c r="AD32" s="53">
        <f t="shared" si="12"/>
        <v>0</v>
      </c>
      <c r="AE32" s="55">
        <f t="shared" si="13"/>
        <v>0</v>
      </c>
      <c r="AF32" s="56" t="str">
        <f t="shared" si="14"/>
        <v>0</v>
      </c>
      <c r="AG32" s="48"/>
      <c r="AH32" s="49" t="str">
        <f t="shared" si="1"/>
        <v/>
      </c>
      <c r="AI32" s="50"/>
      <c r="AJ32" s="49" t="str">
        <f t="shared" si="15"/>
        <v/>
      </c>
      <c r="AK32" s="51"/>
      <c r="AL32" s="52"/>
      <c r="AM32" s="52" t="str">
        <f t="shared" si="17"/>
        <v/>
      </c>
      <c r="AN32" s="68"/>
      <c r="AO32" s="51"/>
      <c r="AP32" s="64"/>
      <c r="AQ32" s="69"/>
    </row>
    <row r="33" spans="2:43" s="19" customFormat="1" ht="36.75" hidden="1" customHeight="1">
      <c r="B33" s="41">
        <v>17</v>
      </c>
      <c r="C33" s="42"/>
      <c r="D33" s="43"/>
      <c r="E33" s="44"/>
      <c r="F33" s="45"/>
      <c r="G33" s="62"/>
      <c r="H33" s="62"/>
      <c r="I33" s="46"/>
      <c r="J33" s="47" t="str">
        <f t="shared" si="3"/>
        <v>impacto</v>
      </c>
      <c r="K33" s="48"/>
      <c r="L33" s="49" t="str">
        <f t="shared" si="0"/>
        <v/>
      </c>
      <c r="M33" s="50"/>
      <c r="N33" s="49" t="str">
        <f t="shared" si="4"/>
        <v/>
      </c>
      <c r="O33" s="51"/>
      <c r="P33" s="52"/>
      <c r="Q33" s="537"/>
      <c r="R33" s="538"/>
      <c r="S33" s="50"/>
      <c r="T33" s="53">
        <f t="shared" si="7"/>
        <v>0</v>
      </c>
      <c r="U33" s="50"/>
      <c r="V33" s="53">
        <f t="shared" si="8"/>
        <v>0</v>
      </c>
      <c r="W33" s="50"/>
      <c r="X33" s="54">
        <f t="shared" si="18"/>
        <v>0</v>
      </c>
      <c r="Y33" s="50"/>
      <c r="Z33" s="53">
        <f t="shared" si="10"/>
        <v>0</v>
      </c>
      <c r="AA33" s="50"/>
      <c r="AB33" s="54">
        <f t="shared" si="11"/>
        <v>0</v>
      </c>
      <c r="AC33" s="50"/>
      <c r="AD33" s="53">
        <f t="shared" si="12"/>
        <v>0</v>
      </c>
      <c r="AE33" s="55">
        <f t="shared" si="13"/>
        <v>0</v>
      </c>
      <c r="AF33" s="56" t="str">
        <f t="shared" si="14"/>
        <v>0</v>
      </c>
      <c r="AG33" s="48"/>
      <c r="AH33" s="49" t="str">
        <f t="shared" si="1"/>
        <v/>
      </c>
      <c r="AI33" s="50"/>
      <c r="AJ33" s="49" t="str">
        <f t="shared" si="15"/>
        <v/>
      </c>
      <c r="AK33" s="51"/>
      <c r="AL33" s="52"/>
      <c r="AM33" s="52" t="str">
        <f t="shared" si="17"/>
        <v/>
      </c>
      <c r="AN33" s="68"/>
      <c r="AO33" s="51"/>
      <c r="AP33" s="64"/>
      <c r="AQ33" s="69"/>
    </row>
    <row r="34" spans="2:43" s="19" customFormat="1" ht="36.75" hidden="1" customHeight="1">
      <c r="B34" s="72">
        <v>18</v>
      </c>
      <c r="C34" s="73"/>
      <c r="D34" s="74"/>
      <c r="E34" s="75"/>
      <c r="F34" s="76"/>
      <c r="G34" s="77"/>
      <c r="H34" s="77"/>
      <c r="I34" s="78"/>
      <c r="J34" s="79" t="str">
        <f t="shared" si="3"/>
        <v>impacto</v>
      </c>
      <c r="K34" s="80"/>
      <c r="L34" s="81" t="str">
        <f t="shared" si="0"/>
        <v/>
      </c>
      <c r="M34" s="82"/>
      <c r="N34" s="81" t="str">
        <f t="shared" si="4"/>
        <v/>
      </c>
      <c r="O34" s="83"/>
      <c r="P34" s="84"/>
      <c r="Q34" s="547"/>
      <c r="R34" s="548"/>
      <c r="S34" s="82"/>
      <c r="T34" s="85">
        <f t="shared" si="7"/>
        <v>0</v>
      </c>
      <c r="U34" s="82"/>
      <c r="V34" s="85">
        <f t="shared" si="8"/>
        <v>0</v>
      </c>
      <c r="W34" s="82"/>
      <c r="X34" s="86">
        <f t="shared" si="18"/>
        <v>0</v>
      </c>
      <c r="Y34" s="82"/>
      <c r="Z34" s="85">
        <f t="shared" si="10"/>
        <v>0</v>
      </c>
      <c r="AA34" s="82"/>
      <c r="AB34" s="86">
        <f t="shared" si="11"/>
        <v>0</v>
      </c>
      <c r="AC34" s="82"/>
      <c r="AD34" s="85">
        <f t="shared" si="12"/>
        <v>0</v>
      </c>
      <c r="AE34" s="87">
        <f t="shared" si="13"/>
        <v>0</v>
      </c>
      <c r="AF34" s="88" t="str">
        <f t="shared" si="14"/>
        <v>0</v>
      </c>
      <c r="AG34" s="80"/>
      <c r="AH34" s="81" t="str">
        <f t="shared" si="1"/>
        <v/>
      </c>
      <c r="AI34" s="82"/>
      <c r="AJ34" s="81" t="str">
        <f t="shared" si="15"/>
        <v/>
      </c>
      <c r="AK34" s="83"/>
      <c r="AL34" s="84"/>
      <c r="AM34" s="84" t="str">
        <f t="shared" si="17"/>
        <v/>
      </c>
      <c r="AN34" s="89"/>
      <c r="AO34" s="83"/>
      <c r="AP34" s="90"/>
      <c r="AQ34" s="91"/>
    </row>
    <row r="35" spans="2:43" s="92" customFormat="1"/>
    <row r="36" spans="2:43" s="92" customFormat="1" hidden="1">
      <c r="C36" s="93"/>
      <c r="D36" s="93"/>
      <c r="E36" s="93"/>
    </row>
    <row r="37" spans="2:43" s="92" customFormat="1" ht="30" hidden="1">
      <c r="B37" s="92" t="s">
        <v>47</v>
      </c>
      <c r="C37" s="93" t="s">
        <v>92</v>
      </c>
      <c r="D37" s="92" t="s">
        <v>98</v>
      </c>
      <c r="E37" s="93" t="s">
        <v>99</v>
      </c>
      <c r="F37" s="92" t="s">
        <v>228</v>
      </c>
      <c r="H37" s="107"/>
    </row>
    <row r="38" spans="2:43" s="92" customFormat="1" ht="45" hidden="1">
      <c r="B38" s="92" t="s">
        <v>100</v>
      </c>
      <c r="C38" s="93" t="s">
        <v>101</v>
      </c>
      <c r="D38" s="92" t="s">
        <v>102</v>
      </c>
      <c r="E38" s="93" t="s">
        <v>103</v>
      </c>
      <c r="F38" s="92" t="s">
        <v>229</v>
      </c>
      <c r="H38" s="107"/>
    </row>
    <row r="39" spans="2:43" s="92" customFormat="1" ht="45" hidden="1">
      <c r="C39" s="93" t="s">
        <v>104</v>
      </c>
      <c r="D39" s="92" t="s">
        <v>105</v>
      </c>
      <c r="E39" s="93" t="s">
        <v>106</v>
      </c>
      <c r="F39" s="92" t="s">
        <v>230</v>
      </c>
      <c r="H39" s="107"/>
    </row>
    <row r="40" spans="2:43" s="92" customFormat="1" ht="45" hidden="1">
      <c r="B40" s="92" t="s">
        <v>72</v>
      </c>
      <c r="C40" s="93" t="s">
        <v>107</v>
      </c>
      <c r="D40" s="92" t="s">
        <v>108</v>
      </c>
      <c r="E40" s="93" t="s">
        <v>109</v>
      </c>
      <c r="F40" s="92" t="s">
        <v>231</v>
      </c>
      <c r="H40" s="107"/>
    </row>
    <row r="41" spans="2:43" s="92" customFormat="1" ht="45" hidden="1">
      <c r="B41" s="94" t="s">
        <v>51</v>
      </c>
      <c r="C41" s="93" t="s">
        <v>110</v>
      </c>
      <c r="D41" s="92" t="s">
        <v>111</v>
      </c>
      <c r="E41" s="93" t="s">
        <v>112</v>
      </c>
      <c r="F41" s="92" t="s">
        <v>232</v>
      </c>
      <c r="H41" s="107"/>
    </row>
    <row r="42" spans="2:43" s="92" customFormat="1" hidden="1">
      <c r="B42" s="92" t="s">
        <v>87</v>
      </c>
      <c r="C42" s="93" t="s">
        <v>113</v>
      </c>
      <c r="D42" s="92" t="s">
        <v>114</v>
      </c>
      <c r="E42" s="93" t="s">
        <v>115</v>
      </c>
      <c r="F42" s="92" t="s">
        <v>233</v>
      </c>
      <c r="H42" s="107"/>
    </row>
    <row r="43" spans="2:43" s="92" customFormat="1" ht="45" hidden="1">
      <c r="B43" s="92" t="s">
        <v>116</v>
      </c>
      <c r="C43" s="93" t="s">
        <v>117</v>
      </c>
      <c r="D43" s="92" t="s">
        <v>118</v>
      </c>
      <c r="E43" s="93" t="s">
        <v>119</v>
      </c>
      <c r="F43" s="92" t="s">
        <v>234</v>
      </c>
      <c r="H43" s="107"/>
    </row>
    <row r="44" spans="2:43" s="92" customFormat="1" ht="75" hidden="1">
      <c r="B44" s="92" t="s">
        <v>64</v>
      </c>
      <c r="C44" s="93" t="s">
        <v>120</v>
      </c>
      <c r="D44" s="92" t="s">
        <v>48</v>
      </c>
      <c r="E44" s="93" t="s">
        <v>121</v>
      </c>
      <c r="F44" s="92" t="s">
        <v>235</v>
      </c>
      <c r="H44" s="107"/>
    </row>
    <row r="45" spans="2:43" s="92" customFormat="1" ht="30" hidden="1">
      <c r="B45" s="92" t="s">
        <v>81</v>
      </c>
      <c r="C45" s="93" t="s">
        <v>122</v>
      </c>
      <c r="D45" s="92" t="s">
        <v>60</v>
      </c>
      <c r="E45" s="93" t="s">
        <v>123</v>
      </c>
      <c r="F45" s="92" t="s">
        <v>236</v>
      </c>
      <c r="H45" s="107"/>
    </row>
    <row r="46" spans="2:43" s="92" customFormat="1" ht="30" hidden="1">
      <c r="B46" s="92" t="s">
        <v>124</v>
      </c>
      <c r="C46" s="93" t="s">
        <v>125</v>
      </c>
      <c r="E46" s="93"/>
      <c r="F46" s="92" t="s">
        <v>237</v>
      </c>
      <c r="H46" s="107"/>
    </row>
    <row r="47" spans="2:43" s="92" customFormat="1" ht="30" hidden="1">
      <c r="B47" s="92" t="s">
        <v>126</v>
      </c>
      <c r="C47" s="92" t="s">
        <v>127</v>
      </c>
      <c r="F47" s="92" t="s">
        <v>238</v>
      </c>
      <c r="H47" s="107"/>
    </row>
    <row r="48" spans="2:43" s="92" customFormat="1" ht="60" hidden="1">
      <c r="C48" s="92" t="s">
        <v>128</v>
      </c>
      <c r="F48" s="92" t="s">
        <v>239</v>
      </c>
      <c r="H48" s="107"/>
    </row>
    <row r="49" spans="2:8" s="92" customFormat="1" hidden="1">
      <c r="B49" s="92" t="s">
        <v>74</v>
      </c>
      <c r="C49" s="92" t="s">
        <v>129</v>
      </c>
      <c r="F49" s="92" t="s">
        <v>240</v>
      </c>
      <c r="H49" s="107"/>
    </row>
    <row r="50" spans="2:8" s="92" customFormat="1" ht="30" hidden="1">
      <c r="B50" s="92" t="s">
        <v>73</v>
      </c>
      <c r="C50" s="92" t="s">
        <v>130</v>
      </c>
      <c r="F50" s="92" t="s">
        <v>241</v>
      </c>
      <c r="H50" s="107"/>
    </row>
    <row r="51" spans="2:8" s="92" customFormat="1" ht="45" hidden="1">
      <c r="B51" s="92" t="s">
        <v>131</v>
      </c>
      <c r="C51" s="92" t="s">
        <v>132</v>
      </c>
      <c r="F51" s="92" t="s">
        <v>242</v>
      </c>
      <c r="H51" s="107"/>
    </row>
    <row r="52" spans="2:8" s="92" customFormat="1" hidden="1">
      <c r="B52" s="92" t="s">
        <v>65</v>
      </c>
      <c r="C52" s="92" t="s">
        <v>133</v>
      </c>
      <c r="F52" s="92" t="s">
        <v>243</v>
      </c>
      <c r="H52" s="107"/>
    </row>
    <row r="53" spans="2:8" s="92" customFormat="1" hidden="1">
      <c r="B53" s="92" t="s">
        <v>52</v>
      </c>
      <c r="C53" s="92" t="s">
        <v>134</v>
      </c>
      <c r="F53" s="92" t="s">
        <v>244</v>
      </c>
      <c r="H53" s="107"/>
    </row>
    <row r="54" spans="2:8" s="92" customFormat="1" ht="75" hidden="1">
      <c r="C54" s="92" t="s">
        <v>123</v>
      </c>
      <c r="F54" s="92" t="s">
        <v>245</v>
      </c>
      <c r="H54" s="107"/>
    </row>
    <row r="55" spans="2:8" s="92" customFormat="1" ht="45" hidden="1">
      <c r="B55" s="92" t="s">
        <v>135</v>
      </c>
      <c r="C55" s="92" t="s">
        <v>136</v>
      </c>
      <c r="F55" s="92" t="s">
        <v>246</v>
      </c>
      <c r="H55" s="107"/>
    </row>
    <row r="56" spans="2:8" s="92" customFormat="1" ht="30" hidden="1">
      <c r="B56" s="92" t="s">
        <v>137</v>
      </c>
      <c r="C56" s="92" t="s">
        <v>138</v>
      </c>
      <c r="F56" s="92" t="s">
        <v>247</v>
      </c>
      <c r="H56" s="107"/>
    </row>
    <row r="57" spans="2:8" s="92" customFormat="1" hidden="1">
      <c r="B57" s="92" t="s">
        <v>83</v>
      </c>
    </row>
    <row r="58" spans="2:8" s="92" customFormat="1" hidden="1">
      <c r="B58" s="92" t="s">
        <v>53</v>
      </c>
    </row>
    <row r="59" spans="2:8" s="92" customFormat="1" ht="30" hidden="1">
      <c r="B59" s="92" t="s">
        <v>82</v>
      </c>
    </row>
    <row r="60" spans="2:8" s="92" customFormat="1"/>
    <row r="61" spans="2:8" s="92" customFormat="1"/>
    <row r="62" spans="2:8" s="92" customFormat="1"/>
    <row r="63" spans="2:8" s="92" customFormat="1"/>
    <row r="64" spans="2:8"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row r="2964" s="92" customFormat="1"/>
    <row r="2965" s="92" customFormat="1"/>
    <row r="2966" s="92" customFormat="1"/>
    <row r="2967" s="92" customFormat="1"/>
    <row r="2968" s="92" customFormat="1"/>
    <row r="2969" s="92" customFormat="1"/>
    <row r="2970" s="92" customFormat="1"/>
    <row r="2971" s="92" customFormat="1"/>
    <row r="2972" s="92" customFormat="1"/>
    <row r="2973" s="92" customFormat="1"/>
    <row r="2974" s="92" customFormat="1"/>
    <row r="2975" s="92" customFormat="1"/>
    <row r="2976" s="92" customFormat="1"/>
  </sheetData>
  <mergeCells count="84">
    <mergeCell ref="B2:D4"/>
    <mergeCell ref="E2:S2"/>
    <mergeCell ref="U2:U4"/>
    <mergeCell ref="W2:AQ2"/>
    <mergeCell ref="E3:H3"/>
    <mergeCell ref="I3:S3"/>
    <mergeCell ref="W3:AF3"/>
    <mergeCell ref="AG3:AQ3"/>
    <mergeCell ref="E4:S4"/>
    <mergeCell ref="W4:AQ4"/>
    <mergeCell ref="B6:E6"/>
    <mergeCell ref="F6:K6"/>
    <mergeCell ref="M6:N6"/>
    <mergeCell ref="O6:S6"/>
    <mergeCell ref="B7:E7"/>
    <mergeCell ref="F7:R7"/>
    <mergeCell ref="B8:E8"/>
    <mergeCell ref="F8:S8"/>
    <mergeCell ref="B9:E9"/>
    <mergeCell ref="F9:S9"/>
    <mergeCell ref="B11:E11"/>
    <mergeCell ref="F11:I11"/>
    <mergeCell ref="K11:P11"/>
    <mergeCell ref="Q11:AM11"/>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K14:L16"/>
    <mergeCell ref="M14:N16"/>
    <mergeCell ref="O14:P14"/>
    <mergeCell ref="AG14:AH16"/>
    <mergeCell ref="AI14:AJ16"/>
    <mergeCell ref="AN14:AN16"/>
    <mergeCell ref="AO14:AO16"/>
    <mergeCell ref="AP14:AP16"/>
    <mergeCell ref="O15:O16"/>
    <mergeCell ref="P15:P16"/>
    <mergeCell ref="Q15:R16"/>
    <mergeCell ref="S15:S16"/>
    <mergeCell ref="U15:U16"/>
    <mergeCell ref="W15:W16"/>
    <mergeCell ref="Y15:Y16"/>
    <mergeCell ref="AF13:AF16"/>
    <mergeCell ref="AG13:AM13"/>
    <mergeCell ref="AN13:AP13"/>
    <mergeCell ref="AK14:AM14"/>
    <mergeCell ref="Q13:AE14"/>
    <mergeCell ref="AA15:AA16"/>
    <mergeCell ref="Q25:R25"/>
    <mergeCell ref="AK15:AK16"/>
    <mergeCell ref="AL15:AL16"/>
    <mergeCell ref="AM15:AM16"/>
    <mergeCell ref="Q17:R17"/>
    <mergeCell ref="Q18:R18"/>
    <mergeCell ref="Q19:R19"/>
    <mergeCell ref="Q20:R20"/>
    <mergeCell ref="Q21:R21"/>
    <mergeCell ref="Q22:R22"/>
    <mergeCell ref="Q23:R23"/>
    <mergeCell ref="Q24:R24"/>
    <mergeCell ref="AC15:AC16"/>
    <mergeCell ref="AE15:AE16"/>
    <mergeCell ref="Q32:R32"/>
    <mergeCell ref="Q33:R33"/>
    <mergeCell ref="Q34:R34"/>
    <mergeCell ref="Q26:R26"/>
    <mergeCell ref="Q27:R27"/>
    <mergeCell ref="Q28:R28"/>
    <mergeCell ref="Q29:R29"/>
    <mergeCell ref="Q30:R30"/>
    <mergeCell ref="Q31:R31"/>
  </mergeCells>
  <conditionalFormatting sqref="AG17:AG34 K17:K34">
    <cfRule type="containsText" dxfId="495" priority="14" operator="containsText" text="IMPROBABLE">
      <formula>NOT(ISERROR(SEARCH("IMPROBABLE",K17)))</formula>
    </cfRule>
    <cfRule type="containsText" dxfId="494" priority="15" operator="containsText" text="PROBABLE">
      <formula>NOT(ISERROR(SEARCH("PROBABLE",K17)))</formula>
    </cfRule>
    <cfRule type="containsText" dxfId="493" priority="16" operator="containsText" text="CASI CIERTA">
      <formula>NOT(ISERROR(SEARCH("CASI CIERTA",K17)))</formula>
    </cfRule>
    <cfRule type="containsText" dxfId="492" priority="17" operator="containsText" text="POSIBLE">
      <formula>NOT(ISERROR(SEARCH("POSIBLE",K17)))</formula>
    </cfRule>
    <cfRule type="containsText" dxfId="491" priority="18" operator="containsText" text="RARO">
      <formula>NOT(ISERROR(SEARCH("RARO",K17)))</formula>
    </cfRule>
  </conditionalFormatting>
  <conditionalFormatting sqref="M17:M34 AI17:AI34">
    <cfRule type="containsText" dxfId="490" priority="9" operator="containsText" text="CATASTRÓFICO">
      <formula>NOT(ISERROR(SEARCH("CATASTRÓFICO",M17)))</formula>
    </cfRule>
    <cfRule type="containsText" dxfId="489" priority="10" operator="containsText" text="MAYOR">
      <formula>NOT(ISERROR(SEARCH("MAYOR",M17)))</formula>
    </cfRule>
    <cfRule type="containsText" dxfId="488" priority="11" operator="containsText" text="MODERADO">
      <formula>NOT(ISERROR(SEARCH("MODERADO",M17)))</formula>
    </cfRule>
    <cfRule type="containsText" dxfId="487" priority="12" operator="containsText" text="MENOR">
      <formula>NOT(ISERROR(SEARCH("MENOR",M17)))</formula>
    </cfRule>
    <cfRule type="containsText" dxfId="486" priority="13" operator="containsText" text="INSIGNIFICANTE">
      <formula>NOT(ISERROR(SEARCH("INSIGNIFICANTE",M17)))</formula>
    </cfRule>
  </conditionalFormatting>
  <conditionalFormatting sqref="AF17 P17:P34 AL17:AP34">
    <cfRule type="containsText" dxfId="485" priority="5" operator="containsText" text="RIESGO EXTREMO">
      <formula>NOT(ISERROR(SEARCH("RIESGO EXTREMO",P17)))</formula>
    </cfRule>
    <cfRule type="containsText" dxfId="484" priority="6" operator="containsText" text="RIESGO ALTO">
      <formula>NOT(ISERROR(SEARCH("RIESGO ALTO",P17)))</formula>
    </cfRule>
    <cfRule type="containsText" dxfId="483" priority="7" operator="containsText" text="RIESGO MODERADO">
      <formula>NOT(ISERROR(SEARCH("RIESGO MODERADO",P17)))</formula>
    </cfRule>
    <cfRule type="containsText" dxfId="482" priority="8" operator="containsText" text="RIESGO BAJO">
      <formula>NOT(ISERROR(SEARCH("RIESGO BAJO",P17)))</formula>
    </cfRule>
  </conditionalFormatting>
  <conditionalFormatting sqref="AF17:AF34">
    <cfRule type="containsText" dxfId="481" priority="1" operator="containsText" text="RIESGO EXTREMO">
      <formula>NOT(ISERROR(SEARCH("RIESGO EXTREMO",AF17)))</formula>
    </cfRule>
    <cfRule type="containsText" dxfId="480" priority="2" operator="containsText" text="RIESGO ALTO">
      <formula>NOT(ISERROR(SEARCH("RIESGO ALTO",AF17)))</formula>
    </cfRule>
    <cfRule type="containsText" dxfId="479" priority="3" operator="containsText" text="RIESGO MODERADO">
      <formula>NOT(ISERROR(SEARCH("RIESGO MODERADO",AF17)))</formula>
    </cfRule>
    <cfRule type="containsText" dxfId="478" priority="4" operator="containsText" text="RIESGO BAJO">
      <formula>NOT(ISERROR(SEARCH("RIESGO BAJO",AF17)))</formula>
    </cfRule>
  </conditionalFormatting>
  <dataValidations count="60">
    <dataValidation type="list" allowBlank="1" showInputMessage="1" showErrorMessage="1" sqref="C17:C34">
      <formula1>factores</formula1>
    </dataValidation>
    <dataValidation type="list" allowBlank="1" showInputMessage="1" showErrorMessage="1" sqref="I17:I34">
      <formula1>clasificaciónriesgos</formula1>
    </dataValidation>
    <dataValidation type="list" allowBlank="1" showInputMessage="1" showErrorMessage="1" sqref="Y17:Y34 AC17:AC34 U17:U34 S17:S34 W17:W34 AA17:AA34">
      <formula1>"SI,NO"</formula1>
    </dataValidation>
    <dataValidation type="list" allowBlank="1" showInputMessage="1" showErrorMessage="1" sqref="K17:K34 AG17:AG34">
      <formula1>probabilidad</formula1>
    </dataValidation>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34">
      <formula1>INDIRECT($D$34)</formula1>
    </dataValidation>
    <dataValidation type="list" allowBlank="1" showInputMessage="1" showErrorMessage="1" sqref="E33">
      <formula1>INDIRECT($D$33)</formula1>
    </dataValidation>
    <dataValidation type="list" allowBlank="1" showInputMessage="1" showErrorMessage="1" sqref="E32">
      <formula1>INDIRECT($D$32)</formula1>
    </dataValidation>
    <dataValidation type="list" allowBlank="1" showInputMessage="1" showErrorMessage="1" sqref="E31">
      <formula1>INDIRECT($D$31)</formula1>
    </dataValidation>
    <dataValidation type="list" allowBlank="1" showInputMessage="1" showErrorMessage="1" sqref="E30">
      <formula1>INDIRECT($D$30)</formula1>
    </dataValidation>
    <dataValidation type="list" allowBlank="1" showInputMessage="1" showErrorMessage="1" sqref="E29">
      <formula1>INDIRECT($D$29)</formula1>
    </dataValidation>
    <dataValidation type="list" allowBlank="1" showInputMessage="1" showErrorMessage="1" sqref="E28">
      <formula1>INDIRECT($D$28)</formula1>
    </dataValidation>
    <dataValidation type="list" allowBlank="1" showInputMessage="1" showErrorMessage="1" sqref="E27">
      <formula1>INDIRECT($D$27)</formula1>
    </dataValidation>
    <dataValidation type="list" allowBlank="1" showInputMessage="1" showErrorMessage="1" sqref="E26">
      <formula1>INDIRECT($D$26)</formula1>
    </dataValidation>
    <dataValidation type="list" allowBlank="1" showInputMessage="1" showErrorMessage="1" sqref="E25">
      <formula1>INDIRECT($D$25)</formula1>
    </dataValidation>
    <dataValidation type="list" allowBlank="1" showInputMessage="1" showErrorMessage="1" sqref="E24">
      <formula1>INDIRECT($D$24)</formula1>
    </dataValidation>
    <dataValidation type="list" allowBlank="1" showInputMessage="1" showErrorMessage="1" sqref="E23">
      <formula1>INDIRECT($D$23)</formula1>
    </dataValidation>
    <dataValidation type="list" allowBlank="1" showInputMessage="1" showErrorMessage="1" sqref="E22">
      <formula1>INDIRECT($D$22)</formula1>
    </dataValidation>
    <dataValidation type="list" allowBlank="1" showInputMessage="1" showErrorMessage="1" sqref="E21">
      <formula1>INDIRECT($D$21)</formula1>
    </dataValidation>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D33">
      <formula1>INDIRECT($C$33)</formula1>
    </dataValidation>
    <dataValidation type="list" allowBlank="1" showInputMessage="1" showErrorMessage="1" sqref="D32">
      <formula1>INDIRECT($C$32)</formula1>
    </dataValidation>
    <dataValidation type="list" allowBlank="1" showInputMessage="1" showErrorMessage="1" sqref="D31">
      <formula1>INDIRECT($C$31)</formula1>
    </dataValidation>
    <dataValidation type="list" allowBlank="1" showInputMessage="1" showErrorMessage="1" sqref="D30">
      <formula1>INDIRECT($C$30)</formula1>
    </dataValidation>
    <dataValidation type="list" allowBlank="1" showInputMessage="1" showErrorMessage="1" sqref="D29">
      <formula1>INDIRECT($C$29)</formula1>
    </dataValidation>
    <dataValidation type="list" allowBlank="1" showInputMessage="1" showErrorMessage="1" sqref="D28">
      <formula1>INDIRECT($C$28)</formula1>
    </dataValidation>
    <dataValidation type="list" allowBlank="1" showInputMessage="1" showErrorMessage="1" sqref="D27">
      <formula1>INDIRECT($C$27)</formula1>
    </dataValidation>
    <dataValidation type="list" allowBlank="1" showInputMessage="1" showErrorMessage="1" sqref="D26">
      <formula1>INDIRECT($C$26)</formula1>
    </dataValidation>
    <dataValidation type="list" allowBlank="1" showInputMessage="1" showErrorMessage="1" sqref="D25">
      <formula1>INDIRECT($C$25)</formula1>
    </dataValidation>
    <dataValidation type="list" allowBlank="1" showInputMessage="1" showErrorMessage="1" sqref="D24">
      <formula1>INDIRECT($C$24)</formula1>
    </dataValidation>
    <dataValidation type="list" allowBlank="1" showInputMessage="1" showErrorMessage="1" sqref="D23">
      <formula1>INDIRECT($C$23)</formula1>
    </dataValidation>
    <dataValidation type="list" allowBlank="1" showInputMessage="1" showErrorMessage="1" sqref="D22">
      <formula1>INDIRECT($C$22)</formula1>
    </dataValidation>
    <dataValidation type="list" allowBlank="1" showInputMessage="1" showErrorMessage="1" sqref="D21">
      <formula1>INDIRECT($C$21)</formula1>
    </dataValidation>
    <dataValidation type="list" allowBlank="1" showInputMessage="1" showErrorMessage="1" sqref="D20">
      <formula1>INDIRECT($C$20)</formula1>
    </dataValidation>
    <dataValidation type="list" allowBlank="1" showInputMessage="1" showErrorMessage="1" sqref="D19">
      <formula1>INDIRECT($C$19)</formula1>
    </dataValidation>
    <dataValidation type="list" allowBlank="1" showInputMessage="1" showErrorMessage="1" sqref="D18">
      <formula1>INDIRECT($C$18)</formula1>
    </dataValidation>
    <dataValidation type="list" allowBlank="1" showInputMessage="1" showErrorMessage="1" sqref="D17">
      <formula1>INDIRECT($C$17)</formula1>
    </dataValidation>
    <dataValidation type="list" allowBlank="1" showInputMessage="1" showErrorMessage="1" sqref="E17">
      <formula1>INDIRECT($D$17)</formula1>
    </dataValidation>
    <dataValidation type="list" allowBlank="1" showInputMessage="1" showErrorMessage="1" sqref="D34">
      <formula1>INDIRECT($C$34)</formula1>
    </dataValidation>
    <dataValidation type="list" allowBlank="1" showInputMessage="1" showErrorMessage="1" sqref="AI34 M34">
      <formula1>INDIRECT($J$34)</formula1>
    </dataValidation>
    <dataValidation type="list" allowBlank="1" showInputMessage="1" showErrorMessage="1" sqref="AI33 M33">
      <formula1>INDIRECT($J$33)</formula1>
    </dataValidation>
    <dataValidation type="list" allowBlank="1" showInputMessage="1" showErrorMessage="1" sqref="AI32 M32">
      <formula1>INDIRECT($J$32)</formula1>
    </dataValidation>
    <dataValidation type="list" allowBlank="1" showInputMessage="1" showErrorMessage="1" sqref="AI31 M31">
      <formula1>INDIRECT($J$31)</formula1>
    </dataValidation>
    <dataValidation type="list" allowBlank="1" showInputMessage="1" showErrorMessage="1" sqref="AI30 M30">
      <formula1>INDIRECT($J$30)</formula1>
    </dataValidation>
    <dataValidation type="list" allowBlank="1" showInputMessage="1" showErrorMessage="1" sqref="AI29 M29">
      <formula1>INDIRECT($J$29)</formula1>
    </dataValidation>
    <dataValidation type="list" allowBlank="1" showInputMessage="1" showErrorMessage="1" sqref="AI28 M28">
      <formula1>INDIRECT($J$28)</formula1>
    </dataValidation>
    <dataValidation type="list" allowBlank="1" showInputMessage="1" showErrorMessage="1" sqref="AI27 M27">
      <formula1>INDIRECT($J$27)</formula1>
    </dataValidation>
    <dataValidation type="list" allowBlank="1" showInputMessage="1" showErrorMessage="1" sqref="AI26 M26">
      <formula1>INDIRECT($J$26)</formula1>
    </dataValidation>
    <dataValidation type="list" allowBlank="1" showInputMessage="1" showErrorMessage="1" sqref="AI25 M25">
      <formula1>INDIRECT($J$25)</formula1>
    </dataValidation>
    <dataValidation type="list" allowBlank="1" showInputMessage="1" showErrorMessage="1" sqref="AI24 M24">
      <formula1>INDIRECT($J$24)</formula1>
    </dataValidation>
    <dataValidation type="list" allowBlank="1" showInputMessage="1" showErrorMessage="1" sqref="AI23 M23">
      <formula1>INDIRECT($J$23)</formula1>
    </dataValidation>
    <dataValidation type="list" allowBlank="1" showInputMessage="1" showErrorMessage="1" sqref="AI22 M22">
      <formula1>INDIRECT($J$22)</formula1>
    </dataValidation>
    <dataValidation type="list" allowBlank="1" showInputMessage="1" showErrorMessage="1" sqref="AI21 M21">
      <formula1>INDIRECT($J$21)</formula1>
    </dataValidation>
    <dataValidation type="list" allowBlank="1" showInputMessage="1" showErrorMessage="1" sqref="AI20 M20">
      <formula1>INDIRECT($J$20)</formula1>
    </dataValidation>
    <dataValidation type="list" allowBlank="1" showInputMessage="1" showErrorMessage="1" sqref="M19">
      <formula1>INDIRECT($J$19)</formula1>
    </dataValidation>
    <dataValidation type="list" allowBlank="1" showInputMessage="1" showErrorMessage="1" sqref="AI18 M18">
      <formula1>INDIRECT($J$18)</formula1>
    </dataValidation>
    <dataValidation type="list" allowBlank="1" showInputMessage="1" showErrorMessage="1" sqref="AI17 M17 AI19">
      <formula1>INDIRECT($J$17)</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B2:AQ2978"/>
  <sheetViews>
    <sheetView topLeftCell="K1" zoomScale="55" zoomScaleNormal="55" workbookViewId="0">
      <selection activeCell="O6" sqref="O6:S6"/>
    </sheetView>
  </sheetViews>
  <sheetFormatPr baseColWidth="10" defaultColWidth="11.42578125" defaultRowHeight="15"/>
  <cols>
    <col min="1" max="1" width="4.28515625" style="1" customWidth="1"/>
    <col min="2" max="2" width="12.85546875" style="1" customWidth="1"/>
    <col min="3" max="3" width="16" style="1" customWidth="1" collapsed="1"/>
    <col min="4" max="4" width="24.85546875" style="1" customWidth="1"/>
    <col min="5" max="5" width="58.140625" style="1" customWidth="1"/>
    <col min="6" max="6" width="58.140625" style="1" customWidth="1" collapsed="1"/>
    <col min="7" max="8" width="58.140625" style="1" customWidth="1"/>
    <col min="9" max="9" width="26.7109375" style="1" customWidth="1"/>
    <col min="10" max="10" width="26.7109375" style="1" hidden="1" customWidth="1"/>
    <col min="11" max="11" width="22.7109375" style="1" customWidth="1" collapsed="1"/>
    <col min="12" max="12" width="25.140625" style="1" hidden="1" customWidth="1"/>
    <col min="13" max="13" width="22.42578125" style="1" customWidth="1"/>
    <col min="14" max="14" width="11.42578125" style="1" hidden="1" customWidth="1"/>
    <col min="15" max="16" width="21.42578125" style="1" customWidth="1"/>
    <col min="17" max="17" width="28.85546875" style="1" customWidth="1" collapsed="1"/>
    <col min="18" max="18" width="23.140625" style="1" customWidth="1"/>
    <col min="19" max="19" width="39.7109375" style="1" customWidth="1"/>
    <col min="20" max="20" width="39.7109375" style="1" hidden="1" customWidth="1"/>
    <col min="21" max="21" width="39.7109375" style="1" customWidth="1"/>
    <col min="22" max="22" width="39.7109375" style="1" hidden="1" customWidth="1"/>
    <col min="23" max="23" width="39.7109375" style="1" customWidth="1"/>
    <col min="24" max="24" width="39.7109375" style="1" hidden="1" customWidth="1"/>
    <col min="25" max="25" width="39.7109375" style="1" customWidth="1"/>
    <col min="26" max="26" width="39.7109375" style="1" hidden="1" customWidth="1"/>
    <col min="27" max="27" width="39.7109375" style="1" customWidth="1"/>
    <col min="28" max="28" width="39.7109375" style="1" hidden="1" customWidth="1"/>
    <col min="29" max="29" width="39.7109375" style="1" customWidth="1"/>
    <col min="30" max="30" width="36.28515625" style="1" hidden="1" customWidth="1"/>
    <col min="31" max="31" width="17.28515625" style="1" customWidth="1"/>
    <col min="32" max="32" width="18.7109375" style="1" customWidth="1"/>
    <col min="33" max="33" width="25.42578125" style="1" customWidth="1"/>
    <col min="34" max="34" width="30.85546875" style="1" hidden="1" customWidth="1"/>
    <col min="35" max="35" width="23" style="1" customWidth="1"/>
    <col min="36" max="36" width="11.42578125" style="1" hidden="1" customWidth="1"/>
    <col min="37" max="37" width="17.85546875" style="1" customWidth="1"/>
    <col min="38" max="39" width="17.28515625" style="1" customWidth="1"/>
    <col min="40" max="40" width="34.85546875" style="1" customWidth="1"/>
    <col min="41" max="41" width="25.85546875" style="1" customWidth="1"/>
    <col min="42" max="42" width="23" style="1" customWidth="1"/>
    <col min="43" max="43" width="55.42578125"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2" t="s">
        <v>2</v>
      </c>
      <c r="AH3" s="462"/>
      <c r="AI3" s="462"/>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35.25" customHeight="1">
      <c r="B6" s="464" t="s">
        <v>93</v>
      </c>
      <c r="C6" s="465"/>
      <c r="D6" s="465"/>
      <c r="E6" s="466"/>
      <c r="F6" s="467" t="s">
        <v>109</v>
      </c>
      <c r="G6" s="468"/>
      <c r="H6" s="468"/>
      <c r="I6" s="468"/>
      <c r="J6" s="468"/>
      <c r="K6" s="468"/>
      <c r="L6" s="279"/>
      <c r="M6" s="465" t="s">
        <v>94</v>
      </c>
      <c r="N6" s="465"/>
      <c r="O6" s="469" t="s">
        <v>896</v>
      </c>
      <c r="P6" s="469"/>
      <c r="Q6" s="469"/>
      <c r="R6" s="469"/>
      <c r="S6" s="470"/>
    </row>
    <row r="7" spans="2:43" ht="35.25" customHeight="1">
      <c r="B7" s="471" t="s">
        <v>95</v>
      </c>
      <c r="C7" s="472"/>
      <c r="D7" s="472"/>
      <c r="E7" s="473"/>
      <c r="F7" s="474" t="s">
        <v>122</v>
      </c>
      <c r="G7" s="475"/>
      <c r="H7" s="475"/>
      <c r="I7" s="475"/>
      <c r="J7" s="475"/>
      <c r="K7" s="475"/>
      <c r="L7" s="475"/>
      <c r="M7" s="475"/>
      <c r="N7" s="475"/>
      <c r="O7" s="475"/>
      <c r="P7" s="475"/>
      <c r="Q7" s="475"/>
      <c r="R7" s="475"/>
      <c r="S7" s="280"/>
    </row>
    <row r="8" spans="2:43" ht="35.25" customHeight="1">
      <c r="B8" s="471" t="s">
        <v>96</v>
      </c>
      <c r="C8" s="472"/>
      <c r="D8" s="472"/>
      <c r="E8" s="473"/>
      <c r="F8" s="476"/>
      <c r="G8" s="477"/>
      <c r="H8" s="477"/>
      <c r="I8" s="477"/>
      <c r="J8" s="477"/>
      <c r="K8" s="477"/>
      <c r="L8" s="477"/>
      <c r="M8" s="477"/>
      <c r="N8" s="477"/>
      <c r="O8" s="477"/>
      <c r="P8" s="477"/>
      <c r="Q8" s="477"/>
      <c r="R8" s="477"/>
      <c r="S8" s="478"/>
    </row>
    <row r="9" spans="2:43" ht="159" customHeight="1" thickBot="1">
      <c r="B9" s="479" t="s">
        <v>97</v>
      </c>
      <c r="C9" s="480"/>
      <c r="D9" s="480"/>
      <c r="E9" s="481"/>
      <c r="F9" s="482" t="s">
        <v>607</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105"/>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104"/>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541"/>
      <c r="AH12" s="541"/>
      <c r="AI12" s="541"/>
      <c r="AJ12" s="541"/>
      <c r="AK12" s="541"/>
      <c r="AL12" s="542"/>
      <c r="AM12" s="543"/>
      <c r="AN12" s="497" t="s">
        <v>14</v>
      </c>
      <c r="AO12" s="497"/>
      <c r="AP12" s="497"/>
      <c r="AQ12" s="502"/>
    </row>
    <row r="13" spans="2:43" s="10" customFormat="1" ht="44.25" customHeight="1">
      <c r="B13" s="494"/>
      <c r="C13" s="503" t="s">
        <v>15</v>
      </c>
      <c r="D13" s="504"/>
      <c r="E13" s="533"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44" t="s">
        <v>24</v>
      </c>
      <c r="AG13" s="531" t="s">
        <v>25</v>
      </c>
      <c r="AH13" s="532"/>
      <c r="AI13" s="532"/>
      <c r="AJ13" s="532"/>
      <c r="AK13" s="532"/>
      <c r="AL13" s="532"/>
      <c r="AM13" s="533"/>
      <c r="AN13" s="546" t="s">
        <v>26</v>
      </c>
      <c r="AO13" s="532"/>
      <c r="AP13" s="533"/>
      <c r="AQ13" s="515" t="s">
        <v>27</v>
      </c>
    </row>
    <row r="14" spans="2:43" s="10" customFormat="1" ht="66"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3"/>
      <c r="AG14" s="414" t="s">
        <v>28</v>
      </c>
      <c r="AH14" s="415"/>
      <c r="AI14" s="415" t="s">
        <v>29</v>
      </c>
      <c r="AJ14" s="415"/>
      <c r="AK14" s="415" t="s">
        <v>30</v>
      </c>
      <c r="AL14" s="415"/>
      <c r="AM14" s="416"/>
      <c r="AN14" s="5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226</v>
      </c>
      <c r="R15" s="519"/>
      <c r="S15" s="415" t="s">
        <v>37</v>
      </c>
      <c r="T15" s="102"/>
      <c r="U15" s="415" t="s">
        <v>38</v>
      </c>
      <c r="V15" s="102"/>
      <c r="W15" s="415" t="s">
        <v>227</v>
      </c>
      <c r="X15" s="102"/>
      <c r="Y15" s="415" t="s">
        <v>39</v>
      </c>
      <c r="Z15" s="102"/>
      <c r="AA15" s="415" t="s">
        <v>40</v>
      </c>
      <c r="AB15" s="102"/>
      <c r="AC15" s="415" t="s">
        <v>41</v>
      </c>
      <c r="AD15" s="102"/>
      <c r="AE15" s="415" t="s">
        <v>42</v>
      </c>
      <c r="AF15" s="523"/>
      <c r="AG15" s="414"/>
      <c r="AH15" s="415"/>
      <c r="AI15" s="415"/>
      <c r="AJ15" s="415"/>
      <c r="AK15" s="415" t="s">
        <v>34</v>
      </c>
      <c r="AL15" s="415" t="s">
        <v>35</v>
      </c>
      <c r="AM15" s="416" t="s">
        <v>43</v>
      </c>
      <c r="AN15" s="521"/>
      <c r="AO15" s="526"/>
      <c r="AP15" s="527"/>
      <c r="AQ15" s="516"/>
    </row>
    <row r="16" spans="2:43" s="10" customFormat="1" ht="87.75" customHeight="1" thickBot="1">
      <c r="B16" s="495"/>
      <c r="C16" s="551"/>
      <c r="D16" s="552"/>
      <c r="E16" s="553"/>
      <c r="F16" s="16" t="s">
        <v>44</v>
      </c>
      <c r="G16" s="17" t="s">
        <v>45</v>
      </c>
      <c r="H16" s="17" t="s">
        <v>46</v>
      </c>
      <c r="I16" s="418"/>
      <c r="J16" s="14"/>
      <c r="K16" s="520"/>
      <c r="L16" s="521"/>
      <c r="M16" s="523"/>
      <c r="N16" s="521"/>
      <c r="O16" s="417"/>
      <c r="P16" s="418"/>
      <c r="Q16" s="520"/>
      <c r="R16" s="521"/>
      <c r="S16" s="417"/>
      <c r="T16" s="103"/>
      <c r="U16" s="417"/>
      <c r="V16" s="103"/>
      <c r="W16" s="417"/>
      <c r="X16" s="103"/>
      <c r="Y16" s="417"/>
      <c r="Z16" s="103"/>
      <c r="AA16" s="417"/>
      <c r="AB16" s="103"/>
      <c r="AC16" s="417"/>
      <c r="AD16" s="103"/>
      <c r="AE16" s="417"/>
      <c r="AF16" s="557"/>
      <c r="AG16" s="554"/>
      <c r="AH16" s="555"/>
      <c r="AI16" s="555"/>
      <c r="AJ16" s="555"/>
      <c r="AK16" s="555"/>
      <c r="AL16" s="555"/>
      <c r="AM16" s="556"/>
      <c r="AN16" s="521"/>
      <c r="AO16" s="526"/>
      <c r="AP16" s="527"/>
      <c r="AQ16" s="517"/>
    </row>
    <row r="17" spans="2:43" s="19" customFormat="1" ht="128.44999999999999" customHeight="1">
      <c r="B17" s="20">
        <v>1</v>
      </c>
      <c r="C17" s="113" t="s">
        <v>47</v>
      </c>
      <c r="D17" s="114" t="s">
        <v>60</v>
      </c>
      <c r="E17" s="115" t="s">
        <v>61</v>
      </c>
      <c r="F17" s="24" t="s">
        <v>590</v>
      </c>
      <c r="G17" s="25" t="s">
        <v>591</v>
      </c>
      <c r="H17" s="25" t="s">
        <v>592</v>
      </c>
      <c r="I17" s="26" t="s">
        <v>116</v>
      </c>
      <c r="J17" s="27" t="str">
        <f>IF(I17="corrupción","impactoco","impacto")</f>
        <v>impacto</v>
      </c>
      <c r="K17" s="28" t="s">
        <v>65</v>
      </c>
      <c r="L17" s="29" t="str">
        <f t="shared" ref="L17:L36" si="0">IF(K17="RARO","1",IF(K17="IMPROBABLE","2",IF(K17="POSIBLE","3",IF(K17="PROBABLE","4",IF(K17="CASI CIERTA","5","")))))</f>
        <v>4</v>
      </c>
      <c r="M17" s="30" t="s">
        <v>53</v>
      </c>
      <c r="N17" s="29" t="str">
        <f>IF(M17="INSIGNIFICANTE","1",IF(M17="MENOR","2",IF(M17="MODERADO","3",IF(M17="MAYOR","4",IF(M17="CATASTRÓFICO","5","")))))</f>
        <v>4</v>
      </c>
      <c r="O17" s="31">
        <f>IF(L17="","",L17*N17)</f>
        <v>16</v>
      </c>
      <c r="P17" s="32" t="str">
        <f>IF(O17="","",IF(O17&gt;=15,"RIESGO EXTREMO",IF(O17&gt;=7,"RIESGO ALTO",IF(O17&gt;=4,"RIESGO MODERADO",IF(O17&gt;=1,"RIESGO BAJO","")))))</f>
        <v>RIESGO EXTREMO</v>
      </c>
      <c r="Q17" s="558" t="s">
        <v>593</v>
      </c>
      <c r="R17" s="559"/>
      <c r="S17" s="30" t="s">
        <v>56</v>
      </c>
      <c r="T17" s="33">
        <f>IF(S17="SI",15,0)</f>
        <v>0</v>
      </c>
      <c r="U17" s="30" t="s">
        <v>55</v>
      </c>
      <c r="V17" s="33">
        <f>IF(U17="SI",5,0)</f>
        <v>5</v>
      </c>
      <c r="W17" s="30" t="s">
        <v>55</v>
      </c>
      <c r="X17" s="34">
        <f>IF(W17="SI",25,0)</f>
        <v>25</v>
      </c>
      <c r="Y17" s="30" t="s">
        <v>55</v>
      </c>
      <c r="Z17" s="33">
        <f>IF(Y17="SI",15,0)</f>
        <v>15</v>
      </c>
      <c r="AA17" s="30" t="s">
        <v>55</v>
      </c>
      <c r="AB17" s="34">
        <f>IF(AA17="SI",10,0)</f>
        <v>10</v>
      </c>
      <c r="AC17" s="30" t="s">
        <v>55</v>
      </c>
      <c r="AD17" s="33">
        <f>IF(AC17="SI",30,0)</f>
        <v>30</v>
      </c>
      <c r="AE17" s="35">
        <f>T17+V17+X17+Z17+AB17+AD17</f>
        <v>85</v>
      </c>
      <c r="AF17" s="36" t="str">
        <f>IF(AE17="","",IF(AE17="","",IF(AE17&gt;76,"2",IF(AE17&gt;=51,"1",IF(AE17&gt;=0,"0","")))))</f>
        <v>2</v>
      </c>
      <c r="AG17" s="119" t="s">
        <v>73</v>
      </c>
      <c r="AH17" s="120" t="str">
        <f t="shared" ref="AH17:AH36" si="1">IF(AG17="RARO","1",IF(AG17="IMPROBABLE","2",IF(AG17="POSIBLE","3",IF(AG17="PROBABLE","4",IF(AG17="CASI CIERTA","5","")))))</f>
        <v>2</v>
      </c>
      <c r="AI17" s="121" t="s">
        <v>53</v>
      </c>
      <c r="AJ17" s="120" t="str">
        <f>IF(AI17="INSIGNIFICANTE","1",IF(AI17="MENOR","2",IF(AI17="MODERADO","3",IF(AI17="MAYOR","4",IF(AI17="CATASTRÓFICO","5","")))))</f>
        <v>4</v>
      </c>
      <c r="AK17" s="122">
        <f t="shared" ref="AK17:AK33" si="2">IF(AH17="","",AH17*AJ17)</f>
        <v>8</v>
      </c>
      <c r="AL17" s="122" t="str">
        <f>IF(AK17="","",IF(AK17&gt;=15,"RIESGO EXTREMO",IF(AK17&gt;=7,"RIESGO ALTO",IF(AK17&gt;=4,"RIESGO MODERADO",IF(AK17&gt;=1,"RIESGO BAJO","")))))</f>
        <v>RIESGO ALTO</v>
      </c>
      <c r="AM17" s="123" t="str">
        <f>IF(AL17="","",IF(AL17="RIESGO EXTREMO","COMPARTIR O TRANSFERIR EL RIESGO",IF(AL17="RIESGO ALTO","EVITAR EL RIESGO",IF(AL17="RIESGO MODERADO","REDUCIR EL RIESGO",IF(AL17="RIESGO BAJO","ASUMIR","")))))</f>
        <v>EVITAR EL RIESGO</v>
      </c>
      <c r="AN17" s="329" t="s">
        <v>594</v>
      </c>
      <c r="AO17" s="142" t="s">
        <v>595</v>
      </c>
      <c r="AP17" s="110">
        <v>42735</v>
      </c>
      <c r="AQ17" s="40" t="s">
        <v>596</v>
      </c>
    </row>
    <row r="18" spans="2:43" s="19" customFormat="1" ht="128.44999999999999" customHeight="1">
      <c r="B18" s="41">
        <v>2</v>
      </c>
      <c r="C18" s="42" t="s">
        <v>47</v>
      </c>
      <c r="D18" s="43" t="s">
        <v>48</v>
      </c>
      <c r="E18" s="44" t="s">
        <v>507</v>
      </c>
      <c r="F18" s="45" t="s">
        <v>597</v>
      </c>
      <c r="G18" s="62" t="s">
        <v>598</v>
      </c>
      <c r="H18" s="62" t="s">
        <v>599</v>
      </c>
      <c r="I18" s="46" t="s">
        <v>116</v>
      </c>
      <c r="J18" s="47" t="str">
        <f t="shared" ref="J18:J36" si="3">IF(I18="corrupción","impactoco","impacto")</f>
        <v>impacto</v>
      </c>
      <c r="K18" s="48" t="s">
        <v>65</v>
      </c>
      <c r="L18" s="49" t="str">
        <f t="shared" si="0"/>
        <v>4</v>
      </c>
      <c r="M18" s="50" t="s">
        <v>82</v>
      </c>
      <c r="N18" s="49" t="str">
        <f t="shared" ref="N18:N36" si="4">IF(M18="INSIGNIFICANTE","1",IF(M18="MENOR","2",IF(M18="MODERADO","3",IF(M18="MAYOR","4",IF(M18="CATASTRÓFICO","5","")))))</f>
        <v>5</v>
      </c>
      <c r="O18" s="51">
        <f t="shared" ref="O18:O33" si="5">IF(L18="","",L18*N18)</f>
        <v>20</v>
      </c>
      <c r="P18" s="52" t="str">
        <f t="shared" ref="P18:P33" si="6">IF(O18="","",IF(O18&gt;=15,"RIESGO EXTREMO",IF(O18&gt;=7,"RIESGO ALTO",IF(O18&gt;=4,"RIESGO MODERADO",IF(O18&gt;=1,"RIESGO BAJO","")))))</f>
        <v>RIESGO EXTREMO</v>
      </c>
      <c r="Q18" s="537" t="s">
        <v>600</v>
      </c>
      <c r="R18" s="538"/>
      <c r="S18" s="50" t="s">
        <v>55</v>
      </c>
      <c r="T18" s="53">
        <f t="shared" ref="T18:T36" si="7">IF(S18="SI",15,0)</f>
        <v>15</v>
      </c>
      <c r="U18" s="50" t="s">
        <v>55</v>
      </c>
      <c r="V18" s="53">
        <f t="shared" ref="V18:V36" si="8">IF(U18="SI",5,0)</f>
        <v>5</v>
      </c>
      <c r="W18" s="50" t="s">
        <v>55</v>
      </c>
      <c r="X18" s="54">
        <f t="shared" ref="X18:X36" si="9">IF(W18="SI",25,0)</f>
        <v>25</v>
      </c>
      <c r="Y18" s="50" t="s">
        <v>55</v>
      </c>
      <c r="Z18" s="53">
        <f t="shared" ref="Z18:Z36" si="10">IF(Y18="SI",15,0)</f>
        <v>15</v>
      </c>
      <c r="AA18" s="50" t="s">
        <v>55</v>
      </c>
      <c r="AB18" s="54">
        <f t="shared" ref="AB18:AB36" si="11">IF(AA18="SI",10,0)</f>
        <v>10</v>
      </c>
      <c r="AC18" s="50" t="s">
        <v>55</v>
      </c>
      <c r="AD18" s="53">
        <f t="shared" ref="AD18:AD36" si="12">IF(AC18="SI",30,0)</f>
        <v>30</v>
      </c>
      <c r="AE18" s="55">
        <f t="shared" ref="AE18:AE36" si="13">T18+V18+X18+Z18+AB18+AD18</f>
        <v>100</v>
      </c>
      <c r="AF18" s="300" t="str">
        <f t="shared" ref="AF18:AF36" si="14">IF(AE18="","",IF(AE18="","",IF(AE18&gt;76,"2",IF(AE18&gt;=51,"1",IF(AE18&gt;=0,"0","")))))</f>
        <v>2</v>
      </c>
      <c r="AG18" s="48" t="s">
        <v>73</v>
      </c>
      <c r="AH18" s="49" t="str">
        <f t="shared" si="1"/>
        <v>2</v>
      </c>
      <c r="AI18" s="50" t="s">
        <v>82</v>
      </c>
      <c r="AJ18" s="49" t="str">
        <f t="shared" ref="AJ18:AJ36" si="15">IF(AI18="INSIGNIFICANTE","1",IF(AI18="MENOR","2",IF(AI18="MODERADO","3",IF(AI18="MAYOR","4",IF(AI18="CATASTRÓFICO","5","")))))</f>
        <v>5</v>
      </c>
      <c r="AK18" s="51">
        <f t="shared" si="2"/>
        <v>10</v>
      </c>
      <c r="AL18" s="51" t="str">
        <f t="shared" ref="AL18:AL33" si="16">IF(AK18="","",IF(AK18&gt;=15,"RIESGO EXTREMO",IF(AK18&gt;=7,"RIESGO ALTO",IF(AK18&gt;=4,"RIESGO MODERADO",IF(AK18&gt;=1,"RIESGO BAJO","")))))</f>
        <v>RIESGO ALTO</v>
      </c>
      <c r="AM18" s="52" t="str">
        <f t="shared" ref="AM18:AM36" si="17">IF(AL18="","",IF(AL18="RIESGO EXTREMO","COMPARTIR O TRANSFERIR EL RIESGO",IF(AL18="RIESGO ALTO","EVITAR EL RIESGO",IF(AL18="RIESGO MODERADO","REDUCIR EL RIESGO",IF(AL18="RIESGO BAJO","ASUMIR","")))))</f>
        <v>EVITAR EL RIESGO</v>
      </c>
      <c r="AN18" s="302" t="s">
        <v>594</v>
      </c>
      <c r="AO18" s="63" t="s">
        <v>595</v>
      </c>
      <c r="AP18" s="141">
        <v>42735</v>
      </c>
      <c r="AQ18" s="65" t="s">
        <v>601</v>
      </c>
    </row>
    <row r="19" spans="2:43" s="19" customFormat="1" ht="108" customHeight="1">
      <c r="B19" s="41">
        <v>3</v>
      </c>
      <c r="C19" s="42" t="s">
        <v>47</v>
      </c>
      <c r="D19" s="43" t="s">
        <v>48</v>
      </c>
      <c r="E19" s="44" t="s">
        <v>49</v>
      </c>
      <c r="F19" s="61" t="s">
        <v>602</v>
      </c>
      <c r="G19" s="62" t="s">
        <v>603</v>
      </c>
      <c r="H19" s="62" t="s">
        <v>604</v>
      </c>
      <c r="I19" s="46" t="s">
        <v>116</v>
      </c>
      <c r="J19" s="47" t="str">
        <f t="shared" si="3"/>
        <v>impacto</v>
      </c>
      <c r="K19" s="48" t="s">
        <v>131</v>
      </c>
      <c r="L19" s="49" t="str">
        <f t="shared" si="0"/>
        <v>3</v>
      </c>
      <c r="M19" s="50" t="s">
        <v>83</v>
      </c>
      <c r="N19" s="49" t="str">
        <f t="shared" si="4"/>
        <v>3</v>
      </c>
      <c r="O19" s="51">
        <f t="shared" si="5"/>
        <v>9</v>
      </c>
      <c r="P19" s="52" t="str">
        <f t="shared" si="6"/>
        <v>RIESGO ALTO</v>
      </c>
      <c r="Q19" s="537" t="s">
        <v>593</v>
      </c>
      <c r="R19" s="538"/>
      <c r="S19" s="50" t="s">
        <v>56</v>
      </c>
      <c r="T19" s="53">
        <f t="shared" si="7"/>
        <v>0</v>
      </c>
      <c r="U19" s="50" t="s">
        <v>55</v>
      </c>
      <c r="V19" s="53">
        <f t="shared" si="8"/>
        <v>5</v>
      </c>
      <c r="W19" s="50" t="s">
        <v>55</v>
      </c>
      <c r="X19" s="54">
        <f t="shared" si="9"/>
        <v>25</v>
      </c>
      <c r="Y19" s="50" t="s">
        <v>55</v>
      </c>
      <c r="Z19" s="53">
        <f t="shared" si="10"/>
        <v>15</v>
      </c>
      <c r="AA19" s="50" t="s">
        <v>55</v>
      </c>
      <c r="AB19" s="54">
        <f t="shared" si="11"/>
        <v>10</v>
      </c>
      <c r="AC19" s="50" t="s">
        <v>55</v>
      </c>
      <c r="AD19" s="53">
        <f t="shared" si="12"/>
        <v>30</v>
      </c>
      <c r="AE19" s="55">
        <f t="shared" si="13"/>
        <v>85</v>
      </c>
      <c r="AF19" s="300" t="str">
        <f t="shared" si="14"/>
        <v>2</v>
      </c>
      <c r="AG19" s="48" t="s">
        <v>131</v>
      </c>
      <c r="AH19" s="49" t="str">
        <f t="shared" si="1"/>
        <v>3</v>
      </c>
      <c r="AI19" s="50" t="s">
        <v>135</v>
      </c>
      <c r="AJ19" s="49" t="str">
        <f t="shared" si="15"/>
        <v>1</v>
      </c>
      <c r="AK19" s="51">
        <f t="shared" si="2"/>
        <v>3</v>
      </c>
      <c r="AL19" s="51" t="str">
        <f t="shared" si="16"/>
        <v>RIESGO BAJO</v>
      </c>
      <c r="AM19" s="52" t="str">
        <f t="shared" si="17"/>
        <v>ASUMIR</v>
      </c>
      <c r="AN19" s="302" t="s">
        <v>605</v>
      </c>
      <c r="AO19" s="63" t="s">
        <v>595</v>
      </c>
      <c r="AP19" s="223">
        <v>42735</v>
      </c>
      <c r="AQ19" s="65" t="s">
        <v>606</v>
      </c>
    </row>
    <row r="20" spans="2:43" s="19" customFormat="1" ht="24.6" customHeight="1">
      <c r="B20" s="41">
        <v>4</v>
      </c>
      <c r="C20" s="42"/>
      <c r="D20" s="43"/>
      <c r="E20" s="44"/>
      <c r="F20" s="45"/>
      <c r="G20" s="62"/>
      <c r="H20" s="62"/>
      <c r="I20" s="46"/>
      <c r="J20" s="47" t="str">
        <f t="shared" si="3"/>
        <v>impacto</v>
      </c>
      <c r="K20" s="48"/>
      <c r="L20" s="49" t="str">
        <f t="shared" si="0"/>
        <v/>
      </c>
      <c r="M20" s="50"/>
      <c r="N20" s="49" t="str">
        <f t="shared" si="4"/>
        <v/>
      </c>
      <c r="O20" s="51" t="str">
        <f t="shared" si="5"/>
        <v/>
      </c>
      <c r="P20" s="52" t="str">
        <f t="shared" si="6"/>
        <v/>
      </c>
      <c r="Q20" s="537"/>
      <c r="R20" s="538"/>
      <c r="S20" s="50"/>
      <c r="T20" s="53">
        <f t="shared" si="7"/>
        <v>0</v>
      </c>
      <c r="U20" s="50"/>
      <c r="V20" s="53">
        <f t="shared" si="8"/>
        <v>0</v>
      </c>
      <c r="W20" s="50"/>
      <c r="X20" s="54">
        <f t="shared" si="9"/>
        <v>0</v>
      </c>
      <c r="Y20" s="50"/>
      <c r="Z20" s="53">
        <f t="shared" si="10"/>
        <v>0</v>
      </c>
      <c r="AA20" s="50"/>
      <c r="AB20" s="54">
        <f t="shared" si="11"/>
        <v>0</v>
      </c>
      <c r="AC20" s="50"/>
      <c r="AD20" s="53">
        <f t="shared" si="12"/>
        <v>0</v>
      </c>
      <c r="AE20" s="55">
        <f t="shared" si="13"/>
        <v>0</v>
      </c>
      <c r="AF20" s="300" t="str">
        <f t="shared" si="14"/>
        <v>0</v>
      </c>
      <c r="AG20" s="48"/>
      <c r="AH20" s="49" t="str">
        <f t="shared" si="1"/>
        <v/>
      </c>
      <c r="AI20" s="50"/>
      <c r="AJ20" s="49" t="str">
        <f t="shared" si="15"/>
        <v/>
      </c>
      <c r="AK20" s="51" t="str">
        <f t="shared" si="2"/>
        <v/>
      </c>
      <c r="AL20" s="51" t="str">
        <f t="shared" si="16"/>
        <v/>
      </c>
      <c r="AM20" s="52" t="str">
        <f t="shared" si="17"/>
        <v/>
      </c>
      <c r="AN20" s="304"/>
      <c r="AO20" s="51"/>
      <c r="AP20" s="64"/>
      <c r="AQ20" s="67"/>
    </row>
    <row r="21" spans="2:43" s="19" customFormat="1" ht="36.75" customHeight="1">
      <c r="B21" s="41">
        <v>5</v>
      </c>
      <c r="C21" s="42"/>
      <c r="D21" s="43"/>
      <c r="E21" s="44"/>
      <c r="F21" s="45"/>
      <c r="G21" s="62"/>
      <c r="H21" s="62"/>
      <c r="I21" s="46"/>
      <c r="J21" s="47" t="str">
        <f t="shared" si="3"/>
        <v>impacto</v>
      </c>
      <c r="K21" s="48"/>
      <c r="L21" s="49" t="str">
        <f t="shared" si="0"/>
        <v/>
      </c>
      <c r="M21" s="50"/>
      <c r="N21" s="49" t="str">
        <f t="shared" si="4"/>
        <v/>
      </c>
      <c r="O21" s="51" t="str">
        <f t="shared" si="5"/>
        <v/>
      </c>
      <c r="P21" s="52" t="str">
        <f t="shared" si="6"/>
        <v/>
      </c>
      <c r="Q21" s="537"/>
      <c r="R21" s="538"/>
      <c r="S21" s="50"/>
      <c r="T21" s="53">
        <f t="shared" si="7"/>
        <v>0</v>
      </c>
      <c r="U21" s="50"/>
      <c r="V21" s="53">
        <f t="shared" si="8"/>
        <v>0</v>
      </c>
      <c r="W21" s="50"/>
      <c r="X21" s="54">
        <f t="shared" si="9"/>
        <v>0</v>
      </c>
      <c r="Y21" s="50"/>
      <c r="Z21" s="53">
        <f t="shared" si="10"/>
        <v>0</v>
      </c>
      <c r="AA21" s="50"/>
      <c r="AB21" s="54">
        <f t="shared" si="11"/>
        <v>0</v>
      </c>
      <c r="AC21" s="50"/>
      <c r="AD21" s="53">
        <f t="shared" si="12"/>
        <v>0</v>
      </c>
      <c r="AE21" s="55">
        <f t="shared" si="13"/>
        <v>0</v>
      </c>
      <c r="AF21" s="300" t="str">
        <f t="shared" si="14"/>
        <v>0</v>
      </c>
      <c r="AG21" s="48"/>
      <c r="AH21" s="49" t="str">
        <f t="shared" si="1"/>
        <v/>
      </c>
      <c r="AI21" s="50"/>
      <c r="AJ21" s="49" t="str">
        <f t="shared" si="15"/>
        <v/>
      </c>
      <c r="AK21" s="51" t="str">
        <f t="shared" si="2"/>
        <v/>
      </c>
      <c r="AL21" s="51" t="str">
        <f t="shared" si="16"/>
        <v/>
      </c>
      <c r="AM21" s="52" t="str">
        <f t="shared" si="17"/>
        <v/>
      </c>
      <c r="AN21" s="304"/>
      <c r="AO21" s="51"/>
      <c r="AP21" s="64"/>
      <c r="AQ21" s="69"/>
    </row>
    <row r="22" spans="2:43" s="19" customFormat="1" ht="36.75" customHeight="1">
      <c r="B22" s="41">
        <v>6</v>
      </c>
      <c r="C22" s="42"/>
      <c r="D22" s="43"/>
      <c r="E22" s="44"/>
      <c r="F22" s="45"/>
      <c r="G22" s="62"/>
      <c r="H22" s="62"/>
      <c r="I22" s="46"/>
      <c r="J22" s="47" t="str">
        <f t="shared" si="3"/>
        <v>impacto</v>
      </c>
      <c r="K22" s="48"/>
      <c r="L22" s="49" t="str">
        <f t="shared" si="0"/>
        <v/>
      </c>
      <c r="M22" s="50"/>
      <c r="N22" s="49" t="str">
        <f t="shared" si="4"/>
        <v/>
      </c>
      <c r="O22" s="51" t="str">
        <f t="shared" si="5"/>
        <v/>
      </c>
      <c r="P22" s="52" t="str">
        <f t="shared" si="6"/>
        <v/>
      </c>
      <c r="Q22" s="537"/>
      <c r="R22" s="538"/>
      <c r="S22" s="50"/>
      <c r="T22" s="53">
        <f t="shared" si="7"/>
        <v>0</v>
      </c>
      <c r="U22" s="50"/>
      <c r="V22" s="53">
        <f t="shared" si="8"/>
        <v>0</v>
      </c>
      <c r="W22" s="50"/>
      <c r="X22" s="54">
        <f t="shared" si="9"/>
        <v>0</v>
      </c>
      <c r="Y22" s="50"/>
      <c r="Z22" s="53">
        <f t="shared" si="10"/>
        <v>0</v>
      </c>
      <c r="AA22" s="50"/>
      <c r="AB22" s="54">
        <f t="shared" si="11"/>
        <v>0</v>
      </c>
      <c r="AC22" s="50"/>
      <c r="AD22" s="53">
        <f t="shared" si="12"/>
        <v>0</v>
      </c>
      <c r="AE22" s="55">
        <f t="shared" si="13"/>
        <v>0</v>
      </c>
      <c r="AF22" s="300" t="str">
        <f t="shared" si="14"/>
        <v>0</v>
      </c>
      <c r="AG22" s="48"/>
      <c r="AH22" s="49" t="str">
        <f t="shared" si="1"/>
        <v/>
      </c>
      <c r="AI22" s="50"/>
      <c r="AJ22" s="49" t="str">
        <f t="shared" si="15"/>
        <v/>
      </c>
      <c r="AK22" s="51" t="str">
        <f t="shared" si="2"/>
        <v/>
      </c>
      <c r="AL22" s="51" t="str">
        <f t="shared" si="16"/>
        <v/>
      </c>
      <c r="AM22" s="52" t="str">
        <f t="shared" si="17"/>
        <v/>
      </c>
      <c r="AN22" s="304"/>
      <c r="AO22" s="51"/>
      <c r="AP22" s="64"/>
      <c r="AQ22" s="69"/>
    </row>
    <row r="23" spans="2:43" s="19" customFormat="1" ht="36.75" customHeight="1">
      <c r="B23" s="41">
        <v>7</v>
      </c>
      <c r="C23" s="42"/>
      <c r="D23" s="43"/>
      <c r="E23" s="44"/>
      <c r="F23" s="45"/>
      <c r="G23" s="62"/>
      <c r="H23" s="62"/>
      <c r="I23" s="46"/>
      <c r="J23" s="47" t="str">
        <f t="shared" si="3"/>
        <v>impacto</v>
      </c>
      <c r="K23" s="48"/>
      <c r="L23" s="49" t="str">
        <f t="shared" si="0"/>
        <v/>
      </c>
      <c r="M23" s="50"/>
      <c r="N23" s="49" t="str">
        <f t="shared" si="4"/>
        <v/>
      </c>
      <c r="O23" s="51" t="str">
        <f t="shared" si="5"/>
        <v/>
      </c>
      <c r="P23" s="52" t="str">
        <f t="shared" si="6"/>
        <v/>
      </c>
      <c r="Q23" s="537"/>
      <c r="R23" s="538"/>
      <c r="S23" s="50"/>
      <c r="T23" s="53">
        <f t="shared" si="7"/>
        <v>0</v>
      </c>
      <c r="U23" s="50"/>
      <c r="V23" s="53">
        <f t="shared" si="8"/>
        <v>0</v>
      </c>
      <c r="W23" s="50"/>
      <c r="X23" s="54">
        <f t="shared" si="9"/>
        <v>0</v>
      </c>
      <c r="Y23" s="50"/>
      <c r="Z23" s="53">
        <f t="shared" si="10"/>
        <v>0</v>
      </c>
      <c r="AA23" s="50"/>
      <c r="AB23" s="54">
        <f t="shared" si="11"/>
        <v>0</v>
      </c>
      <c r="AC23" s="50"/>
      <c r="AD23" s="53">
        <f t="shared" si="12"/>
        <v>0</v>
      </c>
      <c r="AE23" s="55">
        <f t="shared" si="13"/>
        <v>0</v>
      </c>
      <c r="AF23" s="300" t="str">
        <f t="shared" si="14"/>
        <v>0</v>
      </c>
      <c r="AG23" s="48"/>
      <c r="AH23" s="49" t="str">
        <f t="shared" si="1"/>
        <v/>
      </c>
      <c r="AI23" s="50"/>
      <c r="AJ23" s="49" t="str">
        <f t="shared" si="15"/>
        <v/>
      </c>
      <c r="AK23" s="51" t="str">
        <f t="shared" si="2"/>
        <v/>
      </c>
      <c r="AL23" s="51" t="str">
        <f t="shared" si="16"/>
        <v/>
      </c>
      <c r="AM23" s="52" t="str">
        <f t="shared" si="17"/>
        <v/>
      </c>
      <c r="AN23" s="304"/>
      <c r="AO23" s="51"/>
      <c r="AP23" s="64"/>
      <c r="AQ23" s="69"/>
    </row>
    <row r="24" spans="2:43" s="19" customFormat="1" ht="36.75" customHeight="1">
      <c r="B24" s="41">
        <v>8</v>
      </c>
      <c r="C24" s="42"/>
      <c r="D24" s="43"/>
      <c r="E24" s="44"/>
      <c r="F24" s="45"/>
      <c r="G24" s="62"/>
      <c r="H24" s="62"/>
      <c r="I24" s="46"/>
      <c r="J24" s="47" t="str">
        <f t="shared" si="3"/>
        <v>impacto</v>
      </c>
      <c r="K24" s="48"/>
      <c r="L24" s="49" t="str">
        <f t="shared" si="0"/>
        <v/>
      </c>
      <c r="M24" s="50"/>
      <c r="N24" s="49" t="str">
        <f t="shared" si="4"/>
        <v/>
      </c>
      <c r="O24" s="51" t="str">
        <f t="shared" si="5"/>
        <v/>
      </c>
      <c r="P24" s="52" t="str">
        <f t="shared" si="6"/>
        <v/>
      </c>
      <c r="Q24" s="537"/>
      <c r="R24" s="538"/>
      <c r="S24" s="50"/>
      <c r="T24" s="53">
        <f t="shared" si="7"/>
        <v>0</v>
      </c>
      <c r="U24" s="50"/>
      <c r="V24" s="53">
        <f t="shared" si="8"/>
        <v>0</v>
      </c>
      <c r="W24" s="50"/>
      <c r="X24" s="54">
        <f t="shared" si="9"/>
        <v>0</v>
      </c>
      <c r="Y24" s="50"/>
      <c r="Z24" s="53">
        <f t="shared" si="10"/>
        <v>0</v>
      </c>
      <c r="AA24" s="50"/>
      <c r="AB24" s="54">
        <f t="shared" si="11"/>
        <v>0</v>
      </c>
      <c r="AC24" s="50"/>
      <c r="AD24" s="53">
        <f t="shared" si="12"/>
        <v>0</v>
      </c>
      <c r="AE24" s="55">
        <f t="shared" si="13"/>
        <v>0</v>
      </c>
      <c r="AF24" s="300" t="str">
        <f t="shared" si="14"/>
        <v>0</v>
      </c>
      <c r="AG24" s="48"/>
      <c r="AH24" s="49" t="str">
        <f t="shared" si="1"/>
        <v/>
      </c>
      <c r="AI24" s="50"/>
      <c r="AJ24" s="49" t="str">
        <f t="shared" si="15"/>
        <v/>
      </c>
      <c r="AK24" s="51" t="str">
        <f t="shared" si="2"/>
        <v/>
      </c>
      <c r="AL24" s="51" t="str">
        <f t="shared" si="16"/>
        <v/>
      </c>
      <c r="AM24" s="52" t="str">
        <f t="shared" si="17"/>
        <v/>
      </c>
      <c r="AN24" s="304"/>
      <c r="AO24" s="51"/>
      <c r="AP24" s="64"/>
      <c r="AQ24" s="69"/>
    </row>
    <row r="25" spans="2:43" s="19" customFormat="1" ht="36.75" customHeight="1">
      <c r="B25" s="41">
        <v>9</v>
      </c>
      <c r="C25" s="42"/>
      <c r="D25" s="43"/>
      <c r="E25" s="44"/>
      <c r="F25" s="45"/>
      <c r="G25" s="62"/>
      <c r="H25" s="62"/>
      <c r="I25" s="46"/>
      <c r="J25" s="47" t="str">
        <f t="shared" si="3"/>
        <v>impacto</v>
      </c>
      <c r="K25" s="48"/>
      <c r="L25" s="49" t="str">
        <f t="shared" si="0"/>
        <v/>
      </c>
      <c r="M25" s="50"/>
      <c r="N25" s="49" t="str">
        <f t="shared" si="4"/>
        <v/>
      </c>
      <c r="O25" s="51" t="str">
        <f t="shared" si="5"/>
        <v/>
      </c>
      <c r="P25" s="52" t="str">
        <f t="shared" si="6"/>
        <v/>
      </c>
      <c r="Q25" s="537"/>
      <c r="R25" s="538"/>
      <c r="S25" s="50"/>
      <c r="T25" s="53">
        <f t="shared" si="7"/>
        <v>0</v>
      </c>
      <c r="U25" s="50"/>
      <c r="V25" s="53">
        <f t="shared" si="8"/>
        <v>0</v>
      </c>
      <c r="W25" s="50"/>
      <c r="X25" s="54">
        <f t="shared" si="9"/>
        <v>0</v>
      </c>
      <c r="Y25" s="50"/>
      <c r="Z25" s="53">
        <f t="shared" si="10"/>
        <v>0</v>
      </c>
      <c r="AA25" s="50"/>
      <c r="AB25" s="54">
        <f t="shared" si="11"/>
        <v>0</v>
      </c>
      <c r="AC25" s="50"/>
      <c r="AD25" s="53">
        <f t="shared" si="12"/>
        <v>0</v>
      </c>
      <c r="AE25" s="55">
        <f t="shared" si="13"/>
        <v>0</v>
      </c>
      <c r="AF25" s="300" t="str">
        <f t="shared" si="14"/>
        <v>0</v>
      </c>
      <c r="AG25" s="48"/>
      <c r="AH25" s="49" t="str">
        <f t="shared" si="1"/>
        <v/>
      </c>
      <c r="AI25" s="50"/>
      <c r="AJ25" s="49" t="str">
        <f t="shared" si="15"/>
        <v/>
      </c>
      <c r="AK25" s="51" t="str">
        <f t="shared" si="2"/>
        <v/>
      </c>
      <c r="AL25" s="51" t="str">
        <f t="shared" si="16"/>
        <v/>
      </c>
      <c r="AM25" s="52" t="str">
        <f t="shared" si="17"/>
        <v/>
      </c>
      <c r="AN25" s="304"/>
      <c r="AO25" s="51"/>
      <c r="AP25" s="64"/>
      <c r="AQ25" s="69"/>
    </row>
    <row r="26" spans="2:43" s="19" customFormat="1" ht="36.75" customHeight="1">
      <c r="B26" s="41">
        <v>10</v>
      </c>
      <c r="C26" s="42"/>
      <c r="D26" s="43"/>
      <c r="E26" s="44"/>
      <c r="F26" s="45"/>
      <c r="G26" s="62"/>
      <c r="H26" s="62"/>
      <c r="I26" s="46"/>
      <c r="J26" s="47" t="str">
        <f t="shared" si="3"/>
        <v>impacto</v>
      </c>
      <c r="K26" s="48"/>
      <c r="L26" s="49" t="str">
        <f t="shared" si="0"/>
        <v/>
      </c>
      <c r="M26" s="50"/>
      <c r="N26" s="49" t="str">
        <f t="shared" si="4"/>
        <v/>
      </c>
      <c r="O26" s="51"/>
      <c r="P26" s="52"/>
      <c r="Q26" s="537"/>
      <c r="R26" s="538"/>
      <c r="S26" s="50"/>
      <c r="T26" s="53">
        <f t="shared" si="7"/>
        <v>0</v>
      </c>
      <c r="U26" s="50"/>
      <c r="V26" s="53">
        <f t="shared" si="8"/>
        <v>0</v>
      </c>
      <c r="W26" s="50"/>
      <c r="X26" s="54">
        <f t="shared" si="9"/>
        <v>0</v>
      </c>
      <c r="Y26" s="50"/>
      <c r="Z26" s="53">
        <f t="shared" si="10"/>
        <v>0</v>
      </c>
      <c r="AA26" s="50"/>
      <c r="AB26" s="54">
        <f t="shared" si="11"/>
        <v>0</v>
      </c>
      <c r="AC26" s="50"/>
      <c r="AD26" s="53">
        <f t="shared" si="12"/>
        <v>0</v>
      </c>
      <c r="AE26" s="55">
        <f t="shared" si="13"/>
        <v>0</v>
      </c>
      <c r="AF26" s="300" t="str">
        <f t="shared" si="14"/>
        <v>0</v>
      </c>
      <c r="AG26" s="48"/>
      <c r="AH26" s="49" t="str">
        <f t="shared" si="1"/>
        <v/>
      </c>
      <c r="AI26" s="50"/>
      <c r="AJ26" s="49" t="str">
        <f t="shared" si="15"/>
        <v/>
      </c>
      <c r="AK26" s="51"/>
      <c r="AL26" s="51"/>
      <c r="AM26" s="52" t="str">
        <f t="shared" si="17"/>
        <v/>
      </c>
      <c r="AN26" s="304"/>
      <c r="AO26" s="51"/>
      <c r="AP26" s="64"/>
      <c r="AQ26" s="69"/>
    </row>
    <row r="27" spans="2:43" s="19" customFormat="1" ht="36.75" customHeight="1">
      <c r="B27" s="41">
        <v>11</v>
      </c>
      <c r="C27" s="42"/>
      <c r="D27" s="43"/>
      <c r="E27" s="44"/>
      <c r="F27" s="45"/>
      <c r="G27" s="62"/>
      <c r="H27" s="62"/>
      <c r="I27" s="46"/>
      <c r="J27" s="47" t="str">
        <f t="shared" si="3"/>
        <v>impacto</v>
      </c>
      <c r="K27" s="48"/>
      <c r="L27" s="49" t="str">
        <f t="shared" si="0"/>
        <v/>
      </c>
      <c r="M27" s="50"/>
      <c r="N27" s="49" t="str">
        <f t="shared" si="4"/>
        <v/>
      </c>
      <c r="O27" s="51"/>
      <c r="P27" s="52"/>
      <c r="Q27" s="537"/>
      <c r="R27" s="538"/>
      <c r="S27" s="50"/>
      <c r="T27" s="53">
        <f t="shared" si="7"/>
        <v>0</v>
      </c>
      <c r="U27" s="50"/>
      <c r="V27" s="53">
        <f t="shared" si="8"/>
        <v>0</v>
      </c>
      <c r="W27" s="50"/>
      <c r="X27" s="54">
        <f t="shared" si="9"/>
        <v>0</v>
      </c>
      <c r="Y27" s="50"/>
      <c r="Z27" s="53">
        <f t="shared" si="10"/>
        <v>0</v>
      </c>
      <c r="AA27" s="50"/>
      <c r="AB27" s="54">
        <f t="shared" si="11"/>
        <v>0</v>
      </c>
      <c r="AC27" s="50"/>
      <c r="AD27" s="53">
        <f t="shared" si="12"/>
        <v>0</v>
      </c>
      <c r="AE27" s="55">
        <f t="shared" si="13"/>
        <v>0</v>
      </c>
      <c r="AF27" s="300" t="str">
        <f t="shared" si="14"/>
        <v>0</v>
      </c>
      <c r="AG27" s="48"/>
      <c r="AH27" s="49" t="str">
        <f t="shared" si="1"/>
        <v/>
      </c>
      <c r="AI27" s="50"/>
      <c r="AJ27" s="49" t="str">
        <f t="shared" si="15"/>
        <v/>
      </c>
      <c r="AK27" s="51"/>
      <c r="AL27" s="51"/>
      <c r="AM27" s="52" t="str">
        <f t="shared" si="17"/>
        <v/>
      </c>
      <c r="AN27" s="304"/>
      <c r="AO27" s="51"/>
      <c r="AP27" s="64"/>
      <c r="AQ27" s="69"/>
    </row>
    <row r="28" spans="2:43" s="19" customFormat="1" ht="36.75" customHeight="1">
      <c r="B28" s="41">
        <v>12</v>
      </c>
      <c r="C28" s="42"/>
      <c r="D28" s="43"/>
      <c r="E28" s="44"/>
      <c r="F28" s="45"/>
      <c r="G28" s="62"/>
      <c r="H28" s="62"/>
      <c r="I28" s="46"/>
      <c r="J28" s="47" t="str">
        <f t="shared" si="3"/>
        <v>impacto</v>
      </c>
      <c r="K28" s="48"/>
      <c r="L28" s="49" t="str">
        <f t="shared" si="0"/>
        <v/>
      </c>
      <c r="M28" s="50"/>
      <c r="N28" s="49" t="str">
        <f t="shared" si="4"/>
        <v/>
      </c>
      <c r="O28" s="51" t="str">
        <f>IF(L28="","",L28*N28)</f>
        <v/>
      </c>
      <c r="P28" s="52" t="str">
        <f>IF(O28="","",IF(O28&gt;=15,"RIESGO EXTREMO",IF(O28&gt;=7,"RIESGO ALTO",IF(O28&gt;=4,"RIESGO MODERADO",IF(O28&gt;=1,"RIESGO BAJO","")))))</f>
        <v/>
      </c>
      <c r="Q28" s="537"/>
      <c r="R28" s="538"/>
      <c r="S28" s="50"/>
      <c r="T28" s="53">
        <f t="shared" si="7"/>
        <v>0</v>
      </c>
      <c r="U28" s="50"/>
      <c r="V28" s="53">
        <f t="shared" si="8"/>
        <v>0</v>
      </c>
      <c r="W28" s="50"/>
      <c r="X28" s="54">
        <f t="shared" si="9"/>
        <v>0</v>
      </c>
      <c r="Y28" s="50"/>
      <c r="Z28" s="53">
        <f t="shared" si="10"/>
        <v>0</v>
      </c>
      <c r="AA28" s="50"/>
      <c r="AB28" s="54">
        <f t="shared" si="11"/>
        <v>0</v>
      </c>
      <c r="AC28" s="50"/>
      <c r="AD28" s="53">
        <f t="shared" si="12"/>
        <v>0</v>
      </c>
      <c r="AE28" s="55">
        <f t="shared" si="13"/>
        <v>0</v>
      </c>
      <c r="AF28" s="300" t="str">
        <f t="shared" si="14"/>
        <v>0</v>
      </c>
      <c r="AG28" s="48"/>
      <c r="AH28" s="49" t="str">
        <f t="shared" si="1"/>
        <v/>
      </c>
      <c r="AI28" s="50"/>
      <c r="AJ28" s="49" t="str">
        <f t="shared" si="15"/>
        <v/>
      </c>
      <c r="AK28" s="51" t="str">
        <f>IF(AH28="","",AH28*AJ28)</f>
        <v/>
      </c>
      <c r="AL28" s="51" t="str">
        <f>IF(AK28="","",IF(AK28&gt;=15,"RIESGO EXTREMO",IF(AK28&gt;=7,"RIESGO ALTO",IF(AK28&gt;=4,"RIESGO MODERADO",IF(AK28&gt;=1,"RIESGO BAJO","")))))</f>
        <v/>
      </c>
      <c r="AM28" s="52" t="str">
        <f t="shared" si="17"/>
        <v/>
      </c>
      <c r="AN28" s="304"/>
      <c r="AO28" s="51"/>
      <c r="AP28" s="64"/>
      <c r="AQ28" s="69"/>
    </row>
    <row r="29" spans="2:43" s="19" customFormat="1" ht="36.75" customHeight="1">
      <c r="B29" s="41">
        <v>13</v>
      </c>
      <c r="C29" s="42"/>
      <c r="D29" s="43"/>
      <c r="E29" s="44"/>
      <c r="F29" s="45"/>
      <c r="G29" s="62"/>
      <c r="H29" s="62"/>
      <c r="I29" s="46"/>
      <c r="J29" s="47" t="str">
        <f t="shared" si="3"/>
        <v>impacto</v>
      </c>
      <c r="K29" s="48"/>
      <c r="L29" s="49" t="str">
        <f t="shared" si="0"/>
        <v/>
      </c>
      <c r="M29" s="50"/>
      <c r="N29" s="49" t="str">
        <f t="shared" si="4"/>
        <v/>
      </c>
      <c r="O29" s="51" t="str">
        <f>IF(L29="","",L29*N29)</f>
        <v/>
      </c>
      <c r="P29" s="52" t="str">
        <f>IF(O29="","",IF(O29&gt;=15,"RIESGO EXTREMO",IF(O29&gt;=7,"RIESGO ALTO",IF(O29&gt;=4,"RIESGO MODERADO",IF(O29&gt;=1,"RIESGO BAJO","")))))</f>
        <v/>
      </c>
      <c r="Q29" s="537"/>
      <c r="R29" s="538"/>
      <c r="S29" s="50"/>
      <c r="T29" s="53">
        <f t="shared" si="7"/>
        <v>0</v>
      </c>
      <c r="U29" s="50"/>
      <c r="V29" s="53">
        <f t="shared" si="8"/>
        <v>0</v>
      </c>
      <c r="W29" s="50"/>
      <c r="X29" s="54">
        <f t="shared" si="9"/>
        <v>0</v>
      </c>
      <c r="Y29" s="50"/>
      <c r="Z29" s="53">
        <f t="shared" si="10"/>
        <v>0</v>
      </c>
      <c r="AA29" s="50"/>
      <c r="AB29" s="54">
        <f t="shared" si="11"/>
        <v>0</v>
      </c>
      <c r="AC29" s="50"/>
      <c r="AD29" s="53">
        <f t="shared" si="12"/>
        <v>0</v>
      </c>
      <c r="AE29" s="55">
        <f t="shared" si="13"/>
        <v>0</v>
      </c>
      <c r="AF29" s="300" t="str">
        <f t="shared" si="14"/>
        <v>0</v>
      </c>
      <c r="AG29" s="48"/>
      <c r="AH29" s="49" t="str">
        <f t="shared" si="1"/>
        <v/>
      </c>
      <c r="AI29" s="50"/>
      <c r="AJ29" s="49" t="str">
        <f t="shared" si="15"/>
        <v/>
      </c>
      <c r="AK29" s="51" t="str">
        <f>IF(AH29="","",AH29*AJ29)</f>
        <v/>
      </c>
      <c r="AL29" s="51" t="str">
        <f>IF(AK29="","",IF(AK29&gt;=15,"RIESGO EXTREMO",IF(AK29&gt;=7,"RIESGO ALTO",IF(AK29&gt;=4,"RIESGO MODERADO",IF(AK29&gt;=1,"RIESGO BAJO","")))))</f>
        <v/>
      </c>
      <c r="AM29" s="52" t="str">
        <f t="shared" si="17"/>
        <v/>
      </c>
      <c r="AN29" s="304"/>
      <c r="AO29" s="51"/>
      <c r="AP29" s="64"/>
      <c r="AQ29" s="69"/>
    </row>
    <row r="30" spans="2:43" s="19" customFormat="1" ht="36.75" customHeight="1">
      <c r="B30" s="41">
        <v>14</v>
      </c>
      <c r="C30" s="42"/>
      <c r="D30" s="43"/>
      <c r="E30" s="44"/>
      <c r="F30" s="45"/>
      <c r="G30" s="62"/>
      <c r="H30" s="62"/>
      <c r="I30" s="46"/>
      <c r="J30" s="47" t="str">
        <f t="shared" si="3"/>
        <v>impacto</v>
      </c>
      <c r="K30" s="48"/>
      <c r="L30" s="49" t="str">
        <f t="shared" si="0"/>
        <v/>
      </c>
      <c r="M30" s="50"/>
      <c r="N30" s="49" t="str">
        <f t="shared" si="4"/>
        <v/>
      </c>
      <c r="O30" s="51"/>
      <c r="P30" s="52"/>
      <c r="Q30" s="537"/>
      <c r="R30" s="538"/>
      <c r="S30" s="50"/>
      <c r="T30" s="53">
        <f t="shared" si="7"/>
        <v>0</v>
      </c>
      <c r="U30" s="50"/>
      <c r="V30" s="53">
        <f t="shared" si="8"/>
        <v>0</v>
      </c>
      <c r="W30" s="50"/>
      <c r="X30" s="54">
        <f t="shared" si="9"/>
        <v>0</v>
      </c>
      <c r="Y30" s="50"/>
      <c r="Z30" s="53">
        <f t="shared" si="10"/>
        <v>0</v>
      </c>
      <c r="AA30" s="50"/>
      <c r="AB30" s="54">
        <f t="shared" si="11"/>
        <v>0</v>
      </c>
      <c r="AC30" s="50"/>
      <c r="AD30" s="53">
        <f t="shared" si="12"/>
        <v>0</v>
      </c>
      <c r="AE30" s="55">
        <f t="shared" si="13"/>
        <v>0</v>
      </c>
      <c r="AF30" s="300" t="str">
        <f t="shared" si="14"/>
        <v>0</v>
      </c>
      <c r="AG30" s="48"/>
      <c r="AH30" s="49" t="str">
        <f t="shared" si="1"/>
        <v/>
      </c>
      <c r="AI30" s="50"/>
      <c r="AJ30" s="49" t="str">
        <f t="shared" si="15"/>
        <v/>
      </c>
      <c r="AK30" s="51"/>
      <c r="AL30" s="51"/>
      <c r="AM30" s="52" t="str">
        <f t="shared" si="17"/>
        <v/>
      </c>
      <c r="AN30" s="304"/>
      <c r="AO30" s="51"/>
      <c r="AP30" s="64"/>
      <c r="AQ30" s="69"/>
    </row>
    <row r="31" spans="2:43" s="19" customFormat="1" ht="36.75" customHeight="1">
      <c r="B31" s="41">
        <v>15</v>
      </c>
      <c r="C31" s="42"/>
      <c r="D31" s="43"/>
      <c r="E31" s="44"/>
      <c r="F31" s="45"/>
      <c r="G31" s="62"/>
      <c r="H31" s="62"/>
      <c r="I31" s="46"/>
      <c r="J31" s="47" t="str">
        <f t="shared" si="3"/>
        <v>impacto</v>
      </c>
      <c r="K31" s="48"/>
      <c r="L31" s="49" t="str">
        <f t="shared" si="0"/>
        <v/>
      </c>
      <c r="M31" s="50"/>
      <c r="N31" s="49" t="str">
        <f t="shared" si="4"/>
        <v/>
      </c>
      <c r="O31" s="51"/>
      <c r="P31" s="52"/>
      <c r="Q31" s="537"/>
      <c r="R31" s="538"/>
      <c r="S31" s="50"/>
      <c r="T31" s="53">
        <f t="shared" si="7"/>
        <v>0</v>
      </c>
      <c r="U31" s="50"/>
      <c r="V31" s="53">
        <f t="shared" si="8"/>
        <v>0</v>
      </c>
      <c r="W31" s="50"/>
      <c r="X31" s="54">
        <f t="shared" si="9"/>
        <v>0</v>
      </c>
      <c r="Y31" s="50"/>
      <c r="Z31" s="53">
        <f t="shared" si="10"/>
        <v>0</v>
      </c>
      <c r="AA31" s="50"/>
      <c r="AB31" s="54">
        <f t="shared" si="11"/>
        <v>0</v>
      </c>
      <c r="AC31" s="50"/>
      <c r="AD31" s="53">
        <f t="shared" si="12"/>
        <v>0</v>
      </c>
      <c r="AE31" s="55">
        <f t="shared" si="13"/>
        <v>0</v>
      </c>
      <c r="AF31" s="300" t="str">
        <f t="shared" si="14"/>
        <v>0</v>
      </c>
      <c r="AG31" s="48"/>
      <c r="AH31" s="49" t="str">
        <f t="shared" si="1"/>
        <v/>
      </c>
      <c r="AI31" s="50"/>
      <c r="AJ31" s="49" t="str">
        <f t="shared" si="15"/>
        <v/>
      </c>
      <c r="AK31" s="51"/>
      <c r="AL31" s="51"/>
      <c r="AM31" s="52" t="str">
        <f t="shared" si="17"/>
        <v/>
      </c>
      <c r="AN31" s="304"/>
      <c r="AO31" s="51"/>
      <c r="AP31" s="64"/>
      <c r="AQ31" s="69"/>
    </row>
    <row r="32" spans="2:43" s="19" customFormat="1" ht="36.75" customHeight="1">
      <c r="B32" s="41">
        <v>16</v>
      </c>
      <c r="C32" s="42"/>
      <c r="D32" s="43"/>
      <c r="E32" s="44"/>
      <c r="F32" s="45"/>
      <c r="G32" s="62"/>
      <c r="H32" s="62"/>
      <c r="I32" s="46"/>
      <c r="J32" s="47" t="str">
        <f t="shared" si="3"/>
        <v>impacto</v>
      </c>
      <c r="K32" s="48"/>
      <c r="L32" s="49" t="str">
        <f t="shared" si="0"/>
        <v/>
      </c>
      <c r="M32" s="50"/>
      <c r="N32" s="49" t="str">
        <f t="shared" si="4"/>
        <v/>
      </c>
      <c r="O32" s="51" t="str">
        <f t="shared" si="5"/>
        <v/>
      </c>
      <c r="P32" s="52" t="str">
        <f t="shared" si="6"/>
        <v/>
      </c>
      <c r="Q32" s="537"/>
      <c r="R32" s="538"/>
      <c r="S32" s="50"/>
      <c r="T32" s="53">
        <f t="shared" si="7"/>
        <v>0</v>
      </c>
      <c r="U32" s="50"/>
      <c r="V32" s="53">
        <f t="shared" si="8"/>
        <v>0</v>
      </c>
      <c r="W32" s="50"/>
      <c r="X32" s="54">
        <f t="shared" si="9"/>
        <v>0</v>
      </c>
      <c r="Y32" s="50"/>
      <c r="Z32" s="53">
        <f t="shared" si="10"/>
        <v>0</v>
      </c>
      <c r="AA32" s="50"/>
      <c r="AB32" s="54">
        <f t="shared" si="11"/>
        <v>0</v>
      </c>
      <c r="AC32" s="50"/>
      <c r="AD32" s="53">
        <f t="shared" si="12"/>
        <v>0</v>
      </c>
      <c r="AE32" s="55">
        <f t="shared" si="13"/>
        <v>0</v>
      </c>
      <c r="AF32" s="300" t="str">
        <f t="shared" si="14"/>
        <v>0</v>
      </c>
      <c r="AG32" s="48"/>
      <c r="AH32" s="49" t="str">
        <f t="shared" si="1"/>
        <v/>
      </c>
      <c r="AI32" s="50"/>
      <c r="AJ32" s="49" t="str">
        <f t="shared" si="15"/>
        <v/>
      </c>
      <c r="AK32" s="51" t="str">
        <f t="shared" si="2"/>
        <v/>
      </c>
      <c r="AL32" s="51" t="str">
        <f t="shared" si="16"/>
        <v/>
      </c>
      <c r="AM32" s="52" t="str">
        <f t="shared" si="17"/>
        <v/>
      </c>
      <c r="AN32" s="304"/>
      <c r="AO32" s="51"/>
      <c r="AP32" s="64"/>
      <c r="AQ32" s="69"/>
    </row>
    <row r="33" spans="2:43" s="19" customFormat="1" ht="36.75" customHeight="1">
      <c r="B33" s="41">
        <v>17</v>
      </c>
      <c r="C33" s="42"/>
      <c r="D33" s="43"/>
      <c r="E33" s="44"/>
      <c r="F33" s="45"/>
      <c r="G33" s="62"/>
      <c r="H33" s="62"/>
      <c r="I33" s="46"/>
      <c r="J33" s="47" t="str">
        <f t="shared" si="3"/>
        <v>impacto</v>
      </c>
      <c r="K33" s="48"/>
      <c r="L33" s="49" t="str">
        <f t="shared" si="0"/>
        <v/>
      </c>
      <c r="M33" s="50"/>
      <c r="N33" s="49" t="str">
        <f t="shared" si="4"/>
        <v/>
      </c>
      <c r="O33" s="51" t="str">
        <f t="shared" si="5"/>
        <v/>
      </c>
      <c r="P33" s="52" t="str">
        <f t="shared" si="6"/>
        <v/>
      </c>
      <c r="Q33" s="537"/>
      <c r="R33" s="538"/>
      <c r="S33" s="50"/>
      <c r="T33" s="53">
        <f t="shared" si="7"/>
        <v>0</v>
      </c>
      <c r="U33" s="50"/>
      <c r="V33" s="53">
        <f t="shared" si="8"/>
        <v>0</v>
      </c>
      <c r="W33" s="50"/>
      <c r="X33" s="54">
        <f t="shared" si="9"/>
        <v>0</v>
      </c>
      <c r="Y33" s="50"/>
      <c r="Z33" s="53">
        <f t="shared" si="10"/>
        <v>0</v>
      </c>
      <c r="AA33" s="50"/>
      <c r="AB33" s="54">
        <f t="shared" si="11"/>
        <v>0</v>
      </c>
      <c r="AC33" s="50"/>
      <c r="AD33" s="53">
        <f t="shared" si="12"/>
        <v>0</v>
      </c>
      <c r="AE33" s="55">
        <f t="shared" si="13"/>
        <v>0</v>
      </c>
      <c r="AF33" s="300" t="str">
        <f t="shared" si="14"/>
        <v>0</v>
      </c>
      <c r="AG33" s="48"/>
      <c r="AH33" s="49" t="str">
        <f t="shared" si="1"/>
        <v/>
      </c>
      <c r="AI33" s="50"/>
      <c r="AJ33" s="49" t="str">
        <f t="shared" si="15"/>
        <v/>
      </c>
      <c r="AK33" s="51" t="str">
        <f t="shared" si="2"/>
        <v/>
      </c>
      <c r="AL33" s="51" t="str">
        <f t="shared" si="16"/>
        <v/>
      </c>
      <c r="AM33" s="52" t="str">
        <f t="shared" si="17"/>
        <v/>
      </c>
      <c r="AN33" s="304"/>
      <c r="AO33" s="51"/>
      <c r="AP33" s="64"/>
      <c r="AQ33" s="69"/>
    </row>
    <row r="34" spans="2:43" s="19" customFormat="1" ht="36.75" customHeight="1">
      <c r="B34" s="41">
        <v>18</v>
      </c>
      <c r="C34" s="42"/>
      <c r="D34" s="43"/>
      <c r="E34" s="44"/>
      <c r="F34" s="45"/>
      <c r="G34" s="62"/>
      <c r="H34" s="62"/>
      <c r="I34" s="46"/>
      <c r="J34" s="47" t="str">
        <f t="shared" si="3"/>
        <v>impacto</v>
      </c>
      <c r="K34" s="48"/>
      <c r="L34" s="49" t="str">
        <f t="shared" si="0"/>
        <v/>
      </c>
      <c r="M34" s="50"/>
      <c r="N34" s="49" t="str">
        <f t="shared" si="4"/>
        <v/>
      </c>
      <c r="O34" s="51"/>
      <c r="P34" s="52"/>
      <c r="Q34" s="537"/>
      <c r="R34" s="538"/>
      <c r="S34" s="50"/>
      <c r="T34" s="53">
        <f t="shared" si="7"/>
        <v>0</v>
      </c>
      <c r="U34" s="50"/>
      <c r="V34" s="53">
        <f t="shared" si="8"/>
        <v>0</v>
      </c>
      <c r="W34" s="50"/>
      <c r="X34" s="54">
        <f t="shared" si="9"/>
        <v>0</v>
      </c>
      <c r="Y34" s="50"/>
      <c r="Z34" s="53">
        <f t="shared" si="10"/>
        <v>0</v>
      </c>
      <c r="AA34" s="50"/>
      <c r="AB34" s="54">
        <f t="shared" si="11"/>
        <v>0</v>
      </c>
      <c r="AC34" s="50"/>
      <c r="AD34" s="53">
        <f t="shared" si="12"/>
        <v>0</v>
      </c>
      <c r="AE34" s="55">
        <f t="shared" si="13"/>
        <v>0</v>
      </c>
      <c r="AF34" s="300" t="str">
        <f t="shared" si="14"/>
        <v>0</v>
      </c>
      <c r="AG34" s="48"/>
      <c r="AH34" s="49" t="str">
        <f t="shared" si="1"/>
        <v/>
      </c>
      <c r="AI34" s="50"/>
      <c r="AJ34" s="49" t="str">
        <f t="shared" si="15"/>
        <v/>
      </c>
      <c r="AK34" s="51"/>
      <c r="AL34" s="51"/>
      <c r="AM34" s="52" t="str">
        <f t="shared" si="17"/>
        <v/>
      </c>
      <c r="AN34" s="304"/>
      <c r="AO34" s="51"/>
      <c r="AP34" s="64"/>
      <c r="AQ34" s="69"/>
    </row>
    <row r="35" spans="2:43" s="19" customFormat="1" ht="36.75" customHeight="1">
      <c r="B35" s="41">
        <v>19</v>
      </c>
      <c r="C35" s="42"/>
      <c r="D35" s="43"/>
      <c r="E35" s="44"/>
      <c r="F35" s="45"/>
      <c r="G35" s="62"/>
      <c r="H35" s="62"/>
      <c r="I35" s="46"/>
      <c r="J35" s="47" t="str">
        <f t="shared" si="3"/>
        <v>impacto</v>
      </c>
      <c r="K35" s="48"/>
      <c r="L35" s="49" t="str">
        <f t="shared" si="0"/>
        <v/>
      </c>
      <c r="M35" s="50"/>
      <c r="N35" s="49" t="str">
        <f t="shared" si="4"/>
        <v/>
      </c>
      <c r="O35" s="51"/>
      <c r="P35" s="52"/>
      <c r="Q35" s="537"/>
      <c r="R35" s="538"/>
      <c r="S35" s="50"/>
      <c r="T35" s="53">
        <f t="shared" si="7"/>
        <v>0</v>
      </c>
      <c r="U35" s="50"/>
      <c r="V35" s="53">
        <f t="shared" si="8"/>
        <v>0</v>
      </c>
      <c r="W35" s="50"/>
      <c r="X35" s="54">
        <f t="shared" si="9"/>
        <v>0</v>
      </c>
      <c r="Y35" s="50"/>
      <c r="Z35" s="53">
        <f t="shared" si="10"/>
        <v>0</v>
      </c>
      <c r="AA35" s="50"/>
      <c r="AB35" s="54">
        <f t="shared" si="11"/>
        <v>0</v>
      </c>
      <c r="AC35" s="50"/>
      <c r="AD35" s="53">
        <f t="shared" si="12"/>
        <v>0</v>
      </c>
      <c r="AE35" s="55">
        <f t="shared" si="13"/>
        <v>0</v>
      </c>
      <c r="AF35" s="300" t="str">
        <f t="shared" si="14"/>
        <v>0</v>
      </c>
      <c r="AG35" s="48"/>
      <c r="AH35" s="49" t="str">
        <f t="shared" si="1"/>
        <v/>
      </c>
      <c r="AI35" s="50"/>
      <c r="AJ35" s="49" t="str">
        <f t="shared" si="15"/>
        <v/>
      </c>
      <c r="AK35" s="51"/>
      <c r="AL35" s="51"/>
      <c r="AM35" s="52" t="str">
        <f t="shared" si="17"/>
        <v/>
      </c>
      <c r="AN35" s="304"/>
      <c r="AO35" s="51"/>
      <c r="AP35" s="64"/>
      <c r="AQ35" s="69"/>
    </row>
    <row r="36" spans="2:43" s="19" customFormat="1" ht="36.75" customHeight="1" thickBot="1">
      <c r="B36" s="72">
        <v>20</v>
      </c>
      <c r="C36" s="73"/>
      <c r="D36" s="74"/>
      <c r="E36" s="75"/>
      <c r="F36" s="76"/>
      <c r="G36" s="77"/>
      <c r="H36" s="77"/>
      <c r="I36" s="78"/>
      <c r="J36" s="79" t="str">
        <f t="shared" si="3"/>
        <v>impacto</v>
      </c>
      <c r="K36" s="80"/>
      <c r="L36" s="81" t="str">
        <f t="shared" si="0"/>
        <v/>
      </c>
      <c r="M36" s="82"/>
      <c r="N36" s="81" t="str">
        <f t="shared" si="4"/>
        <v/>
      </c>
      <c r="O36" s="83"/>
      <c r="P36" s="84"/>
      <c r="Q36" s="547"/>
      <c r="R36" s="548"/>
      <c r="S36" s="82"/>
      <c r="T36" s="85">
        <f t="shared" si="7"/>
        <v>0</v>
      </c>
      <c r="U36" s="82"/>
      <c r="V36" s="85">
        <f t="shared" si="8"/>
        <v>0</v>
      </c>
      <c r="W36" s="82"/>
      <c r="X36" s="54">
        <f t="shared" si="9"/>
        <v>0</v>
      </c>
      <c r="Y36" s="82"/>
      <c r="Z36" s="85">
        <f t="shared" si="10"/>
        <v>0</v>
      </c>
      <c r="AA36" s="82"/>
      <c r="AB36" s="86">
        <f t="shared" si="11"/>
        <v>0</v>
      </c>
      <c r="AC36" s="82"/>
      <c r="AD36" s="85">
        <f t="shared" si="12"/>
        <v>0</v>
      </c>
      <c r="AE36" s="87">
        <f t="shared" si="13"/>
        <v>0</v>
      </c>
      <c r="AF36" s="301" t="str">
        <f t="shared" si="14"/>
        <v>0</v>
      </c>
      <c r="AG36" s="80"/>
      <c r="AH36" s="81" t="str">
        <f t="shared" si="1"/>
        <v/>
      </c>
      <c r="AI36" s="82"/>
      <c r="AJ36" s="81" t="str">
        <f t="shared" si="15"/>
        <v/>
      </c>
      <c r="AK36" s="83"/>
      <c r="AL36" s="83"/>
      <c r="AM36" s="84" t="str">
        <f t="shared" si="17"/>
        <v/>
      </c>
      <c r="AN36" s="305"/>
      <c r="AO36" s="83"/>
      <c r="AP36" s="90"/>
      <c r="AQ36" s="91"/>
    </row>
    <row r="37" spans="2:43" s="92" customFormat="1"/>
    <row r="38" spans="2:43" s="92" customFormat="1" hidden="1">
      <c r="C38" s="93"/>
      <c r="D38" s="93"/>
      <c r="E38" s="93"/>
    </row>
    <row r="39" spans="2:43" s="92" customFormat="1" ht="30" hidden="1">
      <c r="B39" s="92" t="s">
        <v>47</v>
      </c>
      <c r="C39" s="93" t="s">
        <v>92</v>
      </c>
      <c r="D39" s="92" t="s">
        <v>98</v>
      </c>
      <c r="E39" s="93" t="s">
        <v>99</v>
      </c>
      <c r="F39" s="92" t="s">
        <v>228</v>
      </c>
      <c r="H39" s="107"/>
    </row>
    <row r="40" spans="2:43" s="92" customFormat="1" ht="45" hidden="1">
      <c r="B40" s="92" t="s">
        <v>100</v>
      </c>
      <c r="C40" s="93" t="s">
        <v>101</v>
      </c>
      <c r="D40" s="92" t="s">
        <v>340</v>
      </c>
      <c r="E40" s="93" t="s">
        <v>103</v>
      </c>
      <c r="F40" s="92" t="s">
        <v>229</v>
      </c>
      <c r="H40" s="107"/>
    </row>
    <row r="41" spans="2:43" s="92" customFormat="1" ht="45" hidden="1">
      <c r="C41" s="93" t="s">
        <v>104</v>
      </c>
      <c r="D41" s="92" t="s">
        <v>105</v>
      </c>
      <c r="E41" s="93" t="s">
        <v>106</v>
      </c>
      <c r="F41" s="92" t="s">
        <v>230</v>
      </c>
      <c r="H41" s="107"/>
    </row>
    <row r="42" spans="2:43" s="92" customFormat="1" ht="45" hidden="1">
      <c r="B42" s="92" t="s">
        <v>72</v>
      </c>
      <c r="C42" s="93" t="s">
        <v>107</v>
      </c>
      <c r="D42" s="92" t="s">
        <v>108</v>
      </c>
      <c r="E42" s="93" t="s">
        <v>109</v>
      </c>
      <c r="F42" s="92" t="s">
        <v>231</v>
      </c>
      <c r="H42" s="107"/>
    </row>
    <row r="43" spans="2:43" s="92" customFormat="1" ht="45" hidden="1">
      <c r="B43" s="94" t="s">
        <v>51</v>
      </c>
      <c r="C43" s="93" t="s">
        <v>110</v>
      </c>
      <c r="D43" s="92" t="s">
        <v>111</v>
      </c>
      <c r="E43" s="93" t="s">
        <v>112</v>
      </c>
      <c r="F43" s="92" t="s">
        <v>232</v>
      </c>
      <c r="H43" s="107"/>
    </row>
    <row r="44" spans="2:43" s="92" customFormat="1" hidden="1">
      <c r="B44" s="92" t="s">
        <v>87</v>
      </c>
      <c r="C44" s="93" t="s">
        <v>113</v>
      </c>
      <c r="D44" s="92" t="s">
        <v>114</v>
      </c>
      <c r="E44" s="93" t="s">
        <v>115</v>
      </c>
      <c r="F44" s="92" t="s">
        <v>233</v>
      </c>
      <c r="H44" s="107"/>
    </row>
    <row r="45" spans="2:43" s="92" customFormat="1" ht="45" hidden="1">
      <c r="B45" s="92" t="s">
        <v>116</v>
      </c>
      <c r="C45" s="93" t="s">
        <v>117</v>
      </c>
      <c r="D45" s="92" t="s">
        <v>118</v>
      </c>
      <c r="E45" s="93" t="s">
        <v>119</v>
      </c>
      <c r="F45" s="92" t="s">
        <v>234</v>
      </c>
      <c r="H45" s="107"/>
    </row>
    <row r="46" spans="2:43" s="92" customFormat="1" ht="75" hidden="1">
      <c r="B46" s="92" t="s">
        <v>64</v>
      </c>
      <c r="C46" s="93" t="s">
        <v>120</v>
      </c>
      <c r="D46" s="92" t="s">
        <v>48</v>
      </c>
      <c r="E46" s="93" t="s">
        <v>121</v>
      </c>
      <c r="F46" s="92" t="s">
        <v>235</v>
      </c>
      <c r="H46" s="107"/>
    </row>
    <row r="47" spans="2:43" s="92" customFormat="1" ht="30" hidden="1">
      <c r="B47" s="92" t="s">
        <v>81</v>
      </c>
      <c r="C47" s="93" t="s">
        <v>122</v>
      </c>
      <c r="D47" s="92" t="s">
        <v>60</v>
      </c>
      <c r="E47" s="93" t="s">
        <v>123</v>
      </c>
      <c r="F47" s="92" t="s">
        <v>236</v>
      </c>
      <c r="H47" s="107"/>
    </row>
    <row r="48" spans="2:43" s="92" customFormat="1" ht="30" hidden="1">
      <c r="B48" s="92" t="s">
        <v>124</v>
      </c>
      <c r="C48" s="93" t="s">
        <v>125</v>
      </c>
      <c r="E48" s="93"/>
      <c r="F48" s="92" t="s">
        <v>237</v>
      </c>
      <c r="H48" s="107"/>
    </row>
    <row r="49" spans="2:8" s="92" customFormat="1" ht="30" hidden="1">
      <c r="B49" s="92" t="s">
        <v>126</v>
      </c>
      <c r="C49" s="92" t="s">
        <v>127</v>
      </c>
      <c r="F49" s="92" t="s">
        <v>238</v>
      </c>
      <c r="H49" s="107"/>
    </row>
    <row r="50" spans="2:8" s="92" customFormat="1" ht="60" hidden="1">
      <c r="C50" s="92" t="s">
        <v>128</v>
      </c>
      <c r="F50" s="92" t="s">
        <v>239</v>
      </c>
      <c r="H50" s="107"/>
    </row>
    <row r="51" spans="2:8" s="92" customFormat="1" hidden="1">
      <c r="B51" s="92" t="s">
        <v>74</v>
      </c>
      <c r="C51" s="92" t="s">
        <v>129</v>
      </c>
      <c r="F51" s="92" t="s">
        <v>240</v>
      </c>
      <c r="H51" s="107"/>
    </row>
    <row r="52" spans="2:8" s="92" customFormat="1" ht="30" hidden="1">
      <c r="B52" s="92" t="s">
        <v>73</v>
      </c>
      <c r="C52" s="92" t="s">
        <v>130</v>
      </c>
      <c r="F52" s="92" t="s">
        <v>241</v>
      </c>
      <c r="H52" s="107"/>
    </row>
    <row r="53" spans="2:8" s="92" customFormat="1" ht="45" hidden="1">
      <c r="B53" s="92" t="s">
        <v>131</v>
      </c>
      <c r="C53" s="92" t="s">
        <v>132</v>
      </c>
      <c r="F53" s="92" t="s">
        <v>242</v>
      </c>
      <c r="H53" s="107"/>
    </row>
    <row r="54" spans="2:8" s="92" customFormat="1" hidden="1">
      <c r="B54" s="92" t="s">
        <v>65</v>
      </c>
      <c r="C54" s="92" t="s">
        <v>133</v>
      </c>
      <c r="F54" s="92" t="s">
        <v>243</v>
      </c>
      <c r="H54" s="107"/>
    </row>
    <row r="55" spans="2:8" s="92" customFormat="1" hidden="1">
      <c r="B55" s="92" t="s">
        <v>52</v>
      </c>
      <c r="C55" s="92" t="s">
        <v>134</v>
      </c>
      <c r="F55" s="92" t="s">
        <v>244</v>
      </c>
      <c r="H55" s="107"/>
    </row>
    <row r="56" spans="2:8" s="92" customFormat="1" ht="75" hidden="1">
      <c r="C56" s="92" t="s">
        <v>123</v>
      </c>
      <c r="F56" s="92" t="s">
        <v>245</v>
      </c>
      <c r="H56" s="107"/>
    </row>
    <row r="57" spans="2:8" s="92" customFormat="1" ht="45" hidden="1">
      <c r="B57" s="92" t="s">
        <v>135</v>
      </c>
      <c r="C57" s="92" t="s">
        <v>136</v>
      </c>
      <c r="F57" s="92" t="s">
        <v>246</v>
      </c>
      <c r="H57" s="107"/>
    </row>
    <row r="58" spans="2:8" s="92" customFormat="1" ht="30" hidden="1">
      <c r="B58" s="92" t="s">
        <v>137</v>
      </c>
      <c r="C58" s="92" t="s">
        <v>138</v>
      </c>
      <c r="F58" s="92" t="s">
        <v>247</v>
      </c>
      <c r="H58" s="107"/>
    </row>
    <row r="59" spans="2:8" s="92" customFormat="1" hidden="1">
      <c r="B59" s="92" t="s">
        <v>83</v>
      </c>
    </row>
    <row r="60" spans="2:8" s="92" customFormat="1" hidden="1">
      <c r="B60" s="92" t="s">
        <v>53</v>
      </c>
    </row>
    <row r="61" spans="2:8" s="92" customFormat="1" ht="30" hidden="1">
      <c r="B61" s="92" t="s">
        <v>82</v>
      </c>
    </row>
    <row r="62" spans="2:8" s="92" customFormat="1"/>
    <row r="63" spans="2:8" s="92" customFormat="1"/>
    <row r="64" spans="2:8"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row r="2964" s="92" customFormat="1"/>
    <row r="2965" s="92" customFormat="1"/>
    <row r="2966" s="92" customFormat="1"/>
    <row r="2967" s="92" customFormat="1"/>
    <row r="2968" s="92" customFormat="1"/>
    <row r="2969" s="92" customFormat="1"/>
    <row r="2970" s="92" customFormat="1"/>
    <row r="2971" s="92" customFormat="1"/>
    <row r="2972" s="92" customFormat="1"/>
    <row r="2973" s="92" customFormat="1"/>
    <row r="2974" s="92" customFormat="1"/>
    <row r="2975" s="92" customFormat="1"/>
    <row r="2976" s="92" customFormat="1"/>
    <row r="2977" s="92" customFormat="1"/>
    <row r="2978" s="92" customFormat="1"/>
  </sheetData>
  <mergeCells count="86">
    <mergeCell ref="Q32:R32"/>
    <mergeCell ref="Q33:R33"/>
    <mergeCell ref="Q34:R34"/>
    <mergeCell ref="Q35:R35"/>
    <mergeCell ref="Q36:R36"/>
    <mergeCell ref="AK14:AM14"/>
    <mergeCell ref="Q17:R17"/>
    <mergeCell ref="Q18:R18"/>
    <mergeCell ref="Q31:R31"/>
    <mergeCell ref="Q20:R20"/>
    <mergeCell ref="Q21:R21"/>
    <mergeCell ref="Q22:R22"/>
    <mergeCell ref="Q23:R23"/>
    <mergeCell ref="Q24:R24"/>
    <mergeCell ref="Q25:R25"/>
    <mergeCell ref="Q26:R26"/>
    <mergeCell ref="Q27:R27"/>
    <mergeCell ref="Q28:R28"/>
    <mergeCell ref="Q29:R29"/>
    <mergeCell ref="Q30:R30"/>
    <mergeCell ref="Q19:R19"/>
    <mergeCell ref="AM15:AM16"/>
    <mergeCell ref="AN14:AN16"/>
    <mergeCell ref="AO14:AO16"/>
    <mergeCell ref="AP14:AP16"/>
    <mergeCell ref="O15:O16"/>
    <mergeCell ref="P15:P16"/>
    <mergeCell ref="Q15:R16"/>
    <mergeCell ref="S15:S16"/>
    <mergeCell ref="U15:U16"/>
    <mergeCell ref="W15:W16"/>
    <mergeCell ref="Y15:Y16"/>
    <mergeCell ref="AF13:AF16"/>
    <mergeCell ref="AG13:AM13"/>
    <mergeCell ref="AN13:AP13"/>
    <mergeCell ref="AK15:AK16"/>
    <mergeCell ref="AL15:AL16"/>
    <mergeCell ref="K14:L16"/>
    <mergeCell ref="M14:N16"/>
    <mergeCell ref="O14:P14"/>
    <mergeCell ref="AG14:AH16"/>
    <mergeCell ref="AI14:AJ16"/>
    <mergeCell ref="Q13:AE14"/>
    <mergeCell ref="AA15:AA16"/>
    <mergeCell ref="AC15:AC16"/>
    <mergeCell ref="AE15:AE16"/>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B8:E8"/>
    <mergeCell ref="F8:S8"/>
    <mergeCell ref="B9:E9"/>
    <mergeCell ref="F9:S9"/>
    <mergeCell ref="B11:E11"/>
    <mergeCell ref="F11:I11"/>
    <mergeCell ref="K11:P11"/>
    <mergeCell ref="Q11:AM11"/>
    <mergeCell ref="B6:E6"/>
    <mergeCell ref="F6:K6"/>
    <mergeCell ref="M6:N6"/>
    <mergeCell ref="O6:S6"/>
    <mergeCell ref="B7:E7"/>
    <mergeCell ref="F7:R7"/>
    <mergeCell ref="B2:D4"/>
    <mergeCell ref="E2:S2"/>
    <mergeCell ref="U2:U4"/>
    <mergeCell ref="W2:AQ2"/>
    <mergeCell ref="E3:H3"/>
    <mergeCell ref="I3:S3"/>
    <mergeCell ref="W3:AF3"/>
    <mergeCell ref="AG3:AQ3"/>
    <mergeCell ref="E4:S4"/>
    <mergeCell ref="W4:AQ4"/>
  </mergeCells>
  <conditionalFormatting sqref="AG17:AG36 K17:K36">
    <cfRule type="containsText" dxfId="477" priority="14" operator="containsText" text="IMPROBABLE">
      <formula>NOT(ISERROR(SEARCH("IMPROBABLE",K17)))</formula>
    </cfRule>
    <cfRule type="containsText" dxfId="476" priority="15" operator="containsText" text="PROBABLE">
      <formula>NOT(ISERROR(SEARCH("PROBABLE",K17)))</formula>
    </cfRule>
    <cfRule type="containsText" dxfId="475" priority="16" operator="containsText" text="CASI CIERTA">
      <formula>NOT(ISERROR(SEARCH("CASI CIERTA",K17)))</formula>
    </cfRule>
    <cfRule type="containsText" dxfId="474" priority="17" operator="containsText" text="POSIBLE">
      <formula>NOT(ISERROR(SEARCH("POSIBLE",K17)))</formula>
    </cfRule>
    <cfRule type="containsText" dxfId="473" priority="18" operator="containsText" text="RARO">
      <formula>NOT(ISERROR(SEARCH("RARO",K17)))</formula>
    </cfRule>
  </conditionalFormatting>
  <conditionalFormatting sqref="AI17:AI36 M17:M36">
    <cfRule type="containsText" dxfId="472" priority="9" operator="containsText" text="CATASTRÓFICO">
      <formula>NOT(ISERROR(SEARCH("CATASTRÓFICO",M17)))</formula>
    </cfRule>
    <cfRule type="containsText" dxfId="471" priority="10" operator="containsText" text="MAYOR">
      <formula>NOT(ISERROR(SEARCH("MAYOR",M17)))</formula>
    </cfRule>
    <cfRule type="containsText" dxfId="470" priority="11" operator="containsText" text="MODERADO">
      <formula>NOT(ISERROR(SEARCH("MODERADO",M17)))</formula>
    </cfRule>
    <cfRule type="containsText" dxfId="469" priority="12" operator="containsText" text="MENOR">
      <formula>NOT(ISERROR(SEARCH("MENOR",M17)))</formula>
    </cfRule>
    <cfRule type="containsText" dxfId="468" priority="13" operator="containsText" text="INSIGNIFICANTE">
      <formula>NOT(ISERROR(SEARCH("INSIGNIFICANTE",M17)))</formula>
    </cfRule>
  </conditionalFormatting>
  <conditionalFormatting sqref="AF17 P17:P36 AL17:AP36">
    <cfRule type="containsText" dxfId="467" priority="5" operator="containsText" text="RIESGO EXTREMO">
      <formula>NOT(ISERROR(SEARCH("RIESGO EXTREMO",P17)))</formula>
    </cfRule>
    <cfRule type="containsText" dxfId="466" priority="6" operator="containsText" text="RIESGO ALTO">
      <formula>NOT(ISERROR(SEARCH("RIESGO ALTO",P17)))</formula>
    </cfRule>
    <cfRule type="containsText" dxfId="465" priority="7" operator="containsText" text="RIESGO MODERADO">
      <formula>NOT(ISERROR(SEARCH("RIESGO MODERADO",P17)))</formula>
    </cfRule>
    <cfRule type="containsText" dxfId="464" priority="8" operator="containsText" text="RIESGO BAJO">
      <formula>NOT(ISERROR(SEARCH("RIESGO BAJO",P17)))</formula>
    </cfRule>
  </conditionalFormatting>
  <conditionalFormatting sqref="AF17:AF36">
    <cfRule type="containsText" dxfId="463" priority="1" operator="containsText" text="RIESGO EXTREMO">
      <formula>NOT(ISERROR(SEARCH("RIESGO EXTREMO",AF17)))</formula>
    </cfRule>
    <cfRule type="containsText" dxfId="462" priority="2" operator="containsText" text="RIESGO ALTO">
      <formula>NOT(ISERROR(SEARCH("RIESGO ALTO",AF17)))</formula>
    </cfRule>
    <cfRule type="containsText" dxfId="461" priority="3" operator="containsText" text="RIESGO MODERADO">
      <formula>NOT(ISERROR(SEARCH("RIESGO MODERADO",AF17)))</formula>
    </cfRule>
    <cfRule type="containsText" dxfId="460" priority="4" operator="containsText" text="RIESGO BAJO">
      <formula>NOT(ISERROR(SEARCH("RIESGO BAJO",AF17)))</formula>
    </cfRule>
  </conditionalFormatting>
  <dataValidations count="62">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36">
      <formula1>INDIRECT($D$36)</formula1>
    </dataValidation>
    <dataValidation type="list" allowBlank="1" showInputMessage="1" showErrorMessage="1" sqref="E35">
      <formula1>INDIRECT($D$35)</formula1>
    </dataValidation>
    <dataValidation type="list" allowBlank="1" showInputMessage="1" showErrorMessage="1" sqref="E34">
      <formula1>INDIRECT($D$34)</formula1>
    </dataValidation>
    <dataValidation type="list" allowBlank="1" showInputMessage="1" showErrorMessage="1" sqref="E33">
      <formula1>INDIRECT($D$33)</formula1>
    </dataValidation>
    <dataValidation type="list" allowBlank="1" showInputMessage="1" showErrorMessage="1" sqref="E32">
      <formula1>INDIRECT($D$32)</formula1>
    </dataValidation>
    <dataValidation type="list" allowBlank="1" showInputMessage="1" showErrorMessage="1" sqref="E31">
      <formula1>INDIRECT($D$31)</formula1>
    </dataValidation>
    <dataValidation type="list" allowBlank="1" showInputMessage="1" showErrorMessage="1" sqref="E30">
      <formula1>INDIRECT($D$30)</formula1>
    </dataValidation>
    <dataValidation type="list" allowBlank="1" showInputMessage="1" showErrorMessage="1" sqref="E29">
      <formula1>INDIRECT($D$29)</formula1>
    </dataValidation>
    <dataValidation type="list" allowBlank="1" showInputMessage="1" showErrorMessage="1" sqref="E28">
      <formula1>INDIRECT($D$28)</formula1>
    </dataValidation>
    <dataValidation type="list" allowBlank="1" showInputMessage="1" showErrorMessage="1" sqref="E27">
      <formula1>INDIRECT($D$27)</formula1>
    </dataValidation>
    <dataValidation type="list" allowBlank="1" showInputMessage="1" showErrorMessage="1" sqref="E26">
      <formula1>INDIRECT($D$26)</formula1>
    </dataValidation>
    <dataValidation type="list" allowBlank="1" showInputMessage="1" showErrorMessage="1" sqref="E25">
      <formula1>INDIRECT($D$25)</formula1>
    </dataValidation>
    <dataValidation type="list" allowBlank="1" showInputMessage="1" showErrorMessage="1" sqref="E24">
      <formula1>INDIRECT($D$24)</formula1>
    </dataValidation>
    <dataValidation type="list" allowBlank="1" showInputMessage="1" showErrorMessage="1" sqref="E23">
      <formula1>INDIRECT($D$23)</formula1>
    </dataValidation>
    <dataValidation type="list" allowBlank="1" showInputMessage="1" showErrorMessage="1" sqref="E18:E22">
      <formula1>INDIRECT($D$22)</formula1>
    </dataValidation>
    <dataValidation type="list" allowBlank="1" showInputMessage="1" showErrorMessage="1" sqref="E17">
      <formula1>INDIRECT($D$20)</formula1>
    </dataValidation>
    <dataValidation type="list" allowBlank="1" showInputMessage="1" showErrorMessage="1" sqref="D35">
      <formula1>INDIRECT($C$35)</formula1>
    </dataValidation>
    <dataValidation type="list" allowBlank="1" showInputMessage="1" showErrorMessage="1" sqref="D34">
      <formula1>INDIRECT($C$34)</formula1>
    </dataValidation>
    <dataValidation type="list" allowBlank="1" showInputMessage="1" showErrorMessage="1" sqref="D33">
      <formula1>INDIRECT($C$33)</formula1>
    </dataValidation>
    <dataValidation type="list" allowBlank="1" showInputMessage="1" showErrorMessage="1" sqref="D32">
      <formula1>INDIRECT($C$32)</formula1>
    </dataValidation>
    <dataValidation type="list" allowBlank="1" showInputMessage="1" showErrorMessage="1" sqref="D31">
      <formula1>INDIRECT($C$31)</formula1>
    </dataValidation>
    <dataValidation type="list" allowBlank="1" showInputMessage="1" showErrorMessage="1" sqref="D30">
      <formula1>INDIRECT($C$30)</formula1>
    </dataValidation>
    <dataValidation type="list" allowBlank="1" showInputMessage="1" showErrorMessage="1" sqref="D29">
      <formula1>INDIRECT($C$29)</formula1>
    </dataValidation>
    <dataValidation type="list" allowBlank="1" showInputMessage="1" showErrorMessage="1" sqref="D28">
      <formula1>INDIRECT($C$28)</formula1>
    </dataValidation>
    <dataValidation type="list" allowBlank="1" showInputMessage="1" showErrorMessage="1" sqref="D27">
      <formula1>INDIRECT($C$27)</formula1>
    </dataValidation>
    <dataValidation type="list" allowBlank="1" showInputMessage="1" showErrorMessage="1" sqref="D26">
      <formula1>INDIRECT($C$26)</formula1>
    </dataValidation>
    <dataValidation type="list" allowBlank="1" showInputMessage="1" showErrorMessage="1" sqref="D25">
      <formula1>INDIRECT($C$25)</formula1>
    </dataValidation>
    <dataValidation type="list" allowBlank="1" showInputMessage="1" showErrorMessage="1" sqref="D24">
      <formula1>INDIRECT($C$24)</formula1>
    </dataValidation>
    <dataValidation type="list" allowBlank="1" showInputMessage="1" showErrorMessage="1" sqref="D23">
      <formula1>INDIRECT($C$23)</formula1>
    </dataValidation>
    <dataValidation type="list" allowBlank="1" showInputMessage="1" showErrorMessage="1" sqref="D22">
      <formula1>INDIRECT($C$22)</formula1>
    </dataValidation>
    <dataValidation type="list" allowBlank="1" showInputMessage="1" showErrorMessage="1" sqref="D21">
      <formula1>INDIRECT($C$21)</formula1>
    </dataValidation>
    <dataValidation type="list" allowBlank="1" showInputMessage="1" showErrorMessage="1" sqref="D20">
      <formula1>INDIRECT($C$20)</formula1>
    </dataValidation>
    <dataValidation type="list" allowBlank="1" showInputMessage="1" showErrorMessage="1" sqref="D19">
      <formula1>INDIRECT($C$19)</formula1>
    </dataValidation>
    <dataValidation type="list" allowBlank="1" showInputMessage="1" showErrorMessage="1" sqref="C17:C36">
      <formula1>factores</formula1>
    </dataValidation>
    <dataValidation type="list" allowBlank="1" showInputMessage="1" showErrorMessage="1" sqref="D18">
      <formula1>INDIRECT($C$18)</formula1>
    </dataValidation>
    <dataValidation type="list" allowBlank="1" showInputMessage="1" showErrorMessage="1" sqref="D17">
      <formula1>INDIRECT($C$17)</formula1>
    </dataValidation>
    <dataValidation type="list" allowBlank="1" showInputMessage="1" showErrorMessage="1" sqref="I17:I36">
      <formula1>clasificaciónriesgos</formula1>
    </dataValidation>
    <dataValidation type="list" allowBlank="1" showInputMessage="1" showErrorMessage="1" sqref="D36">
      <formula1>INDIRECT($C$36)</formula1>
    </dataValidation>
    <dataValidation type="list" allowBlank="1" showInputMessage="1" showErrorMessage="1" sqref="AA17:AA36 W17:W36 S17:S36 U17:U36 AC17:AC36 Y17:Y36">
      <formula1>"SI,NO"</formula1>
    </dataValidation>
    <dataValidation type="list" allowBlank="1" showInputMessage="1" showErrorMessage="1" sqref="AI36 M36">
      <formula1>INDIRECT($J$36)</formula1>
    </dataValidation>
    <dataValidation type="list" allowBlank="1" showInputMessage="1" showErrorMessage="1" sqref="AI35 M35">
      <formula1>INDIRECT($J$35)</formula1>
    </dataValidation>
    <dataValidation type="list" allowBlank="1" showInputMessage="1" showErrorMessage="1" sqref="AI34 M34">
      <formula1>INDIRECT($J$34)</formula1>
    </dataValidation>
    <dataValidation type="list" allowBlank="1" showInputMessage="1" showErrorMessage="1" sqref="AI33 M33">
      <formula1>INDIRECT($J$33)</formula1>
    </dataValidation>
    <dataValidation type="list" allowBlank="1" showInputMessage="1" showErrorMessage="1" sqref="AI32 M32">
      <formula1>INDIRECT($J$32)</formula1>
    </dataValidation>
    <dataValidation type="list" allowBlank="1" showInputMessage="1" showErrorMessage="1" sqref="AI31 M31">
      <formula1>INDIRECT($J$31)</formula1>
    </dataValidation>
    <dataValidation type="list" allowBlank="1" showInputMessage="1" showErrorMessage="1" sqref="AI30 M30">
      <formula1>INDIRECT($J$30)</formula1>
    </dataValidation>
    <dataValidation type="list" allowBlank="1" showInputMessage="1" showErrorMessage="1" sqref="AI29 M29">
      <formula1>INDIRECT($J$29)</formula1>
    </dataValidation>
    <dataValidation type="list" allowBlank="1" showInputMessage="1" showErrorMessage="1" sqref="AI28 M28">
      <formula1>INDIRECT($J$28)</formula1>
    </dataValidation>
    <dataValidation type="list" allowBlank="1" showInputMessage="1" showErrorMessage="1" sqref="AI27 M27">
      <formula1>INDIRECT($J$27)</formula1>
    </dataValidation>
    <dataValidation type="list" allowBlank="1" showInputMessage="1" showErrorMessage="1" sqref="AI26 M26">
      <formula1>INDIRECT($J$26)</formula1>
    </dataValidation>
    <dataValidation type="list" allowBlank="1" showInputMessage="1" showErrorMessage="1" sqref="AI25 M25">
      <formula1>INDIRECT($J$25)</formula1>
    </dataValidation>
    <dataValidation type="list" allowBlank="1" showInputMessage="1" showErrorMessage="1" sqref="AI24 M24">
      <formula1>INDIRECT($J$24)</formula1>
    </dataValidation>
    <dataValidation type="list" allowBlank="1" showInputMessage="1" showErrorMessage="1" sqref="AI23 M23">
      <formula1>INDIRECT($J$23)</formula1>
    </dataValidation>
    <dataValidation type="list" allowBlank="1" showInputMessage="1" showErrorMessage="1" sqref="AI22 M22">
      <formula1>INDIRECT($J$22)</formula1>
    </dataValidation>
    <dataValidation type="list" allowBlank="1" showInputMessage="1" showErrorMessage="1" sqref="AI21 M21">
      <formula1>INDIRECT($J$21)</formula1>
    </dataValidation>
    <dataValidation type="list" allowBlank="1" showInputMessage="1" showErrorMessage="1" sqref="AI20 M20">
      <formula1>INDIRECT($J$20)</formula1>
    </dataValidation>
    <dataValidation type="list" allowBlank="1" showInputMessage="1" showErrorMessage="1" sqref="AI19 M19">
      <formula1>INDIRECT($J$19)</formula1>
    </dataValidation>
    <dataValidation type="list" allowBlank="1" showInputMessage="1" showErrorMessage="1" sqref="AI18 M18">
      <formula1>INDIRECT($J$18)</formula1>
    </dataValidation>
    <dataValidation type="list" allowBlank="1" showInputMessage="1" showErrorMessage="1" sqref="AI17 M17">
      <formula1>INDIRECT($J$17)</formula1>
    </dataValidation>
    <dataValidation type="list" allowBlank="1" showInputMessage="1" showErrorMessage="1" sqref="AG17:AG36 K17:K36">
      <formula1>probabilidad</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B1:AQ2963"/>
  <sheetViews>
    <sheetView zoomScale="40" zoomScaleNormal="40" zoomScaleSheetLayoutView="25" workbookViewId="0">
      <selection activeCell="O6" sqref="O6:S6"/>
    </sheetView>
  </sheetViews>
  <sheetFormatPr baseColWidth="10" defaultRowHeight="15"/>
  <cols>
    <col min="1" max="1" width="4.28515625" style="1" customWidth="1"/>
    <col min="2" max="2" width="9.28515625" style="1" customWidth="1"/>
    <col min="3" max="3" width="12.28515625" style="1" customWidth="1" collapsed="1"/>
    <col min="4" max="4" width="12.85546875" style="1" customWidth="1"/>
    <col min="5" max="5" width="21.85546875" style="1" customWidth="1"/>
    <col min="6" max="6" width="36.5703125" style="1" customWidth="1" collapsed="1"/>
    <col min="7" max="7" width="29.5703125" style="1" customWidth="1"/>
    <col min="8" max="8" width="36" style="1" customWidth="1"/>
    <col min="9" max="9" width="21.7109375" style="1" customWidth="1"/>
    <col min="10" max="10" width="26.7109375" style="1" hidden="1" customWidth="1"/>
    <col min="11" max="11" width="21.28515625" style="1" customWidth="1" collapsed="1"/>
    <col min="12" max="12" width="25.140625" style="1" hidden="1" customWidth="1"/>
    <col min="13" max="13" width="19" style="1" customWidth="1"/>
    <col min="14" max="14" width="11.42578125" style="1" hidden="1" customWidth="1"/>
    <col min="15" max="15" width="19.42578125" style="1" customWidth="1"/>
    <col min="16" max="16" width="18.140625" style="1" customWidth="1"/>
    <col min="17" max="17" width="28.85546875" style="1" customWidth="1" collapsed="1"/>
    <col min="18" max="18" width="2.5703125" style="1" customWidth="1"/>
    <col min="19" max="19" width="24.5703125" style="1" customWidth="1"/>
    <col min="20" max="20" width="39.7109375" style="1" hidden="1" customWidth="1"/>
    <col min="21" max="21" width="29.140625" style="1" customWidth="1"/>
    <col min="22" max="22" width="39.7109375" style="1" hidden="1" customWidth="1"/>
    <col min="23" max="23" width="20.85546875" style="1" customWidth="1"/>
    <col min="24" max="24" width="39.7109375" style="1" hidden="1" customWidth="1"/>
    <col min="25" max="25" width="20" style="1" customWidth="1"/>
    <col min="26" max="26" width="39.7109375" style="1" hidden="1" customWidth="1"/>
    <col min="27" max="27" width="21.140625" style="1" customWidth="1"/>
    <col min="28" max="28" width="39.7109375" style="1" hidden="1" customWidth="1"/>
    <col min="29" max="29" width="18.28515625" style="1" customWidth="1"/>
    <col min="30" max="30" width="36.28515625" style="1" hidden="1" customWidth="1"/>
    <col min="31" max="31" width="15" style="1" customWidth="1"/>
    <col min="32" max="32" width="16.85546875" style="1" customWidth="1"/>
    <col min="33" max="33" width="15.5703125" style="1" customWidth="1"/>
    <col min="34" max="34" width="30.85546875" style="1" hidden="1" customWidth="1"/>
    <col min="35" max="35" width="15.85546875" style="1" customWidth="1"/>
    <col min="36" max="36" width="11.42578125" style="1" hidden="1" customWidth="1"/>
    <col min="37" max="37" width="17.85546875" style="1" customWidth="1"/>
    <col min="38" max="39" width="17.28515625" style="1" customWidth="1"/>
    <col min="40" max="40" width="26.42578125" style="1" customWidth="1"/>
    <col min="41" max="41" width="21.5703125" style="1" customWidth="1"/>
    <col min="42" max="42" width="19.5703125" style="1" customWidth="1"/>
    <col min="43" max="43" width="34.140625" style="1" customWidth="1"/>
    <col min="44" max="44" width="3.140625" style="1" customWidth="1"/>
    <col min="45" max="16384" width="11.42578125" style="1"/>
  </cols>
  <sheetData>
    <row r="1" spans="2:43">
      <c r="AE1" s="1" t="s">
        <v>261</v>
      </c>
    </row>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2" t="s">
        <v>2</v>
      </c>
      <c r="AH3" s="462"/>
      <c r="AI3" s="462"/>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52.5" customHeight="1">
      <c r="B6" s="464" t="s">
        <v>93</v>
      </c>
      <c r="C6" s="465"/>
      <c r="D6" s="465"/>
      <c r="E6" s="466"/>
      <c r="F6" s="467" t="s">
        <v>885</v>
      </c>
      <c r="G6" s="468"/>
      <c r="H6" s="468"/>
      <c r="I6" s="468"/>
      <c r="J6" s="468"/>
      <c r="K6" s="468"/>
      <c r="L6" s="279"/>
      <c r="M6" s="465" t="s">
        <v>94</v>
      </c>
      <c r="N6" s="465"/>
      <c r="O6" s="469" t="s">
        <v>889</v>
      </c>
      <c r="P6" s="469"/>
      <c r="Q6" s="469"/>
      <c r="R6" s="469"/>
      <c r="S6" s="470"/>
    </row>
    <row r="7" spans="2:43" ht="35.25" customHeight="1">
      <c r="B7" s="471" t="s">
        <v>95</v>
      </c>
      <c r="C7" s="472"/>
      <c r="D7" s="472"/>
      <c r="E7" s="473"/>
      <c r="F7" s="474" t="s">
        <v>107</v>
      </c>
      <c r="G7" s="475"/>
      <c r="H7" s="475"/>
      <c r="I7" s="475"/>
      <c r="J7" s="475"/>
      <c r="K7" s="475"/>
      <c r="L7" s="475"/>
      <c r="M7" s="475"/>
      <c r="N7" s="475"/>
      <c r="O7" s="475"/>
      <c r="P7" s="475"/>
      <c r="Q7" s="475"/>
      <c r="R7" s="475"/>
      <c r="S7" s="280"/>
    </row>
    <row r="8" spans="2:43" ht="63" customHeight="1">
      <c r="B8" s="471" t="s">
        <v>96</v>
      </c>
      <c r="C8" s="472"/>
      <c r="D8" s="472"/>
      <c r="E8" s="473"/>
      <c r="F8" s="476" t="s">
        <v>888</v>
      </c>
      <c r="G8" s="477"/>
      <c r="H8" s="477"/>
      <c r="I8" s="477"/>
      <c r="J8" s="477"/>
      <c r="K8" s="477"/>
      <c r="L8" s="477"/>
      <c r="M8" s="477"/>
      <c r="N8" s="477"/>
      <c r="O8" s="477"/>
      <c r="P8" s="477"/>
      <c r="Q8" s="477"/>
      <c r="R8" s="477"/>
      <c r="S8" s="478"/>
    </row>
    <row r="9" spans="2:43" ht="111" customHeight="1" thickBot="1">
      <c r="B9" s="479" t="s">
        <v>97</v>
      </c>
      <c r="C9" s="480"/>
      <c r="D9" s="480"/>
      <c r="E9" s="481"/>
      <c r="F9" s="482" t="s">
        <v>890</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7"/>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9"/>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541"/>
      <c r="AH12" s="541"/>
      <c r="AI12" s="541"/>
      <c r="AJ12" s="541"/>
      <c r="AK12" s="541"/>
      <c r="AL12" s="542"/>
      <c r="AM12" s="543"/>
      <c r="AN12" s="497" t="s">
        <v>14</v>
      </c>
      <c r="AO12" s="497"/>
      <c r="AP12" s="497"/>
      <c r="AQ12" s="502"/>
    </row>
    <row r="13" spans="2:43" s="10" customFormat="1" ht="44.25" customHeight="1">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28" t="s">
        <v>24</v>
      </c>
      <c r="AG13" s="531" t="s">
        <v>25</v>
      </c>
      <c r="AH13" s="532"/>
      <c r="AI13" s="532"/>
      <c r="AJ13" s="532"/>
      <c r="AK13" s="532"/>
      <c r="AL13" s="532"/>
      <c r="AM13" s="533"/>
      <c r="AN13" s="546" t="s">
        <v>26</v>
      </c>
      <c r="AO13" s="532"/>
      <c r="AP13" s="533"/>
      <c r="AQ13" s="560" t="s">
        <v>27</v>
      </c>
    </row>
    <row r="14" spans="2:43" s="10" customFormat="1" ht="66"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7"/>
      <c r="AG14" s="414" t="s">
        <v>28</v>
      </c>
      <c r="AH14" s="415"/>
      <c r="AI14" s="415" t="s">
        <v>29</v>
      </c>
      <c r="AJ14" s="415"/>
      <c r="AK14" s="415" t="s">
        <v>30</v>
      </c>
      <c r="AL14" s="415"/>
      <c r="AM14" s="416"/>
      <c r="AN14" s="519" t="s">
        <v>31</v>
      </c>
      <c r="AO14" s="417" t="s">
        <v>32</v>
      </c>
      <c r="AP14" s="418"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262</v>
      </c>
      <c r="R15" s="519"/>
      <c r="S15" s="415" t="s">
        <v>37</v>
      </c>
      <c r="T15" s="295"/>
      <c r="U15" s="415" t="s">
        <v>38</v>
      </c>
      <c r="V15" s="295"/>
      <c r="W15" s="415" t="s">
        <v>227</v>
      </c>
      <c r="X15" s="295"/>
      <c r="Y15" s="415" t="s">
        <v>39</v>
      </c>
      <c r="Z15" s="295"/>
      <c r="AA15" s="415" t="s">
        <v>40</v>
      </c>
      <c r="AB15" s="295"/>
      <c r="AC15" s="415" t="s">
        <v>41</v>
      </c>
      <c r="AD15" s="295"/>
      <c r="AE15" s="415" t="s">
        <v>42</v>
      </c>
      <c r="AF15" s="527"/>
      <c r="AG15" s="414"/>
      <c r="AH15" s="415"/>
      <c r="AI15" s="415"/>
      <c r="AJ15" s="415"/>
      <c r="AK15" s="415" t="s">
        <v>34</v>
      </c>
      <c r="AL15" s="415" t="s">
        <v>35</v>
      </c>
      <c r="AM15" s="416" t="s">
        <v>43</v>
      </c>
      <c r="AN15" s="521"/>
      <c r="AO15" s="526"/>
      <c r="AP15" s="527"/>
      <c r="AQ15" s="516"/>
    </row>
    <row r="16" spans="2:43" s="10" customFormat="1" ht="144.75" customHeight="1" thickBot="1">
      <c r="B16" s="495"/>
      <c r="C16" s="505"/>
      <c r="D16" s="506"/>
      <c r="E16" s="509"/>
      <c r="F16" s="16" t="s">
        <v>44</v>
      </c>
      <c r="G16" s="17" t="s">
        <v>45</v>
      </c>
      <c r="H16" s="17" t="s">
        <v>46</v>
      </c>
      <c r="I16" s="418"/>
      <c r="J16" s="14"/>
      <c r="K16" s="520"/>
      <c r="L16" s="521"/>
      <c r="M16" s="523"/>
      <c r="N16" s="521"/>
      <c r="O16" s="417"/>
      <c r="P16" s="418"/>
      <c r="Q16" s="520"/>
      <c r="R16" s="521"/>
      <c r="S16" s="417"/>
      <c r="T16" s="296"/>
      <c r="U16" s="417"/>
      <c r="V16" s="296"/>
      <c r="W16" s="417"/>
      <c r="X16" s="296"/>
      <c r="Y16" s="417"/>
      <c r="Z16" s="296"/>
      <c r="AA16" s="417"/>
      <c r="AB16" s="296"/>
      <c r="AC16" s="417"/>
      <c r="AD16" s="296"/>
      <c r="AE16" s="417"/>
      <c r="AF16" s="527"/>
      <c r="AG16" s="419"/>
      <c r="AH16" s="417"/>
      <c r="AI16" s="417"/>
      <c r="AJ16" s="417"/>
      <c r="AK16" s="417"/>
      <c r="AL16" s="417"/>
      <c r="AM16" s="418"/>
      <c r="AN16" s="521"/>
      <c r="AO16" s="526"/>
      <c r="AP16" s="527"/>
      <c r="AQ16" s="517"/>
    </row>
    <row r="17" spans="2:43" s="311" customFormat="1" ht="223.5" customHeight="1" thickBot="1">
      <c r="B17" s="306">
        <v>1</v>
      </c>
      <c r="C17" s="307" t="s">
        <v>47</v>
      </c>
      <c r="D17" s="157" t="s">
        <v>48</v>
      </c>
      <c r="E17" s="248" t="s">
        <v>49</v>
      </c>
      <c r="F17" s="158" t="s">
        <v>248</v>
      </c>
      <c r="G17" s="159" t="s">
        <v>249</v>
      </c>
      <c r="H17" s="159" t="s">
        <v>250</v>
      </c>
      <c r="I17" s="254" t="s">
        <v>51</v>
      </c>
      <c r="J17" s="243" t="str">
        <f>IF(I17="corrupción","impactoco","impacto")</f>
        <v>impacto</v>
      </c>
      <c r="K17" s="160" t="s">
        <v>74</v>
      </c>
      <c r="L17" s="162" t="str">
        <f>IF(K17="RARO","1",IF(K17="IMPROBABLE","2",IF(K17="POSIBLE","3",IF(K17="PROBABLE","4",IF(K17="CASI CIERTA","5","")))))</f>
        <v>1</v>
      </c>
      <c r="M17" s="161" t="s">
        <v>83</v>
      </c>
      <c r="N17" s="162" t="str">
        <f>IF(M17="INSIGNIFICANTE","1",IF(M17="MENOR","2",IF(M17="MODERADO","3",IF(M17="MAYOR","4",IF(M17="CATASTRÓFICO","5","")))))</f>
        <v>3</v>
      </c>
      <c r="O17" s="163">
        <f>IF(L17="","",L17*N17)</f>
        <v>3</v>
      </c>
      <c r="P17" s="164" t="str">
        <f>IF(O17="","",IF(O17&gt;=15,"RIESGO EXTREMO",IF(O17&gt;=7,"RIESGO ALTO",IF(O17&gt;=4,"RIESGO MODERADO",IF(O17&gt;=1,"RIESGO BAJO","")))))</f>
        <v>RIESGO BAJO</v>
      </c>
      <c r="Q17" s="440" t="s">
        <v>251</v>
      </c>
      <c r="R17" s="441"/>
      <c r="S17" s="161" t="s">
        <v>56</v>
      </c>
      <c r="T17" s="165">
        <f>IF(S17="SI",15,0)</f>
        <v>0</v>
      </c>
      <c r="U17" s="161" t="s">
        <v>56</v>
      </c>
      <c r="V17" s="165">
        <f>IF(U17="SI",5,0)</f>
        <v>0</v>
      </c>
      <c r="W17" s="161" t="s">
        <v>56</v>
      </c>
      <c r="X17" s="166">
        <f>IF(W17="SI",25,0)</f>
        <v>0</v>
      </c>
      <c r="Y17" s="161" t="s">
        <v>56</v>
      </c>
      <c r="Z17" s="165">
        <f>IF(Y17="SI",15,0)</f>
        <v>0</v>
      </c>
      <c r="AA17" s="161" t="s">
        <v>56</v>
      </c>
      <c r="AB17" s="166">
        <f>IF(AA17="SI",10,0)</f>
        <v>0</v>
      </c>
      <c r="AC17" s="161" t="s">
        <v>56</v>
      </c>
      <c r="AD17" s="165">
        <f>IF(AC17="SI",30,0)</f>
        <v>0</v>
      </c>
      <c r="AE17" s="167">
        <f>T17+V17+X17+Z17+AB17+AD17</f>
        <v>0</v>
      </c>
      <c r="AF17" s="321" t="str">
        <f>IF(AE17="","",IF(AE17="","",IF(AE17&gt;76,"2",IF(AE17&gt;=51,"1",IF(AE17&gt;=0,"0","")))))</f>
        <v>0</v>
      </c>
      <c r="AG17" s="160" t="s">
        <v>74</v>
      </c>
      <c r="AH17" s="162" t="str">
        <f>IF(AG17="RARO","1",IF(AG17="IMPROBABLE","2",IF(AG17="POSIBLE","3",IF(AG17="PROBABLE","4",IF(AG17="CASI CIERTA","5","")))))</f>
        <v>1</v>
      </c>
      <c r="AI17" s="161" t="s">
        <v>83</v>
      </c>
      <c r="AJ17" s="162" t="str">
        <f>IF(AI17="INSIGNIFICANTE","1",IF(AI17="MENOR","2",IF(AI17="MODERADO","3",IF(AI17="MAYOR","4",IF(AI17="CATASTRÓFICO","5","")))))</f>
        <v>3</v>
      </c>
      <c r="AK17" s="163">
        <f>IF(AH17="","",AH17*AJ17)</f>
        <v>3</v>
      </c>
      <c r="AL17" s="163" t="str">
        <f>IF(AK17="","",IF(AK17&gt;=15,"RIESGO EXTREMO",IF(AK17&gt;=7,"RIESGO ALTO",IF(AK17&gt;=4,"RIESGO MODERADO",IF(AK17&gt;=1,"RIESGO BAJO","")))))</f>
        <v>RIESGO BAJO</v>
      </c>
      <c r="AM17" s="164" t="str">
        <f>IF(AL17="","",IF(AL17="RIESGO EXTREMO","COMPARTIR O TRANSFERIR EL RIESGO",IF(AL17="RIESGO ALTO","EVITAR EL RIESGO",IF(AL17="RIESGO MODERADO","REDUCIR EL RIESGO",IF(AL17="RIESGO BAJO","ASUMIR","")))))</f>
        <v>ASUMIR</v>
      </c>
      <c r="AN17" s="322" t="s">
        <v>252</v>
      </c>
      <c r="AO17" s="169" t="s">
        <v>253</v>
      </c>
      <c r="AP17" s="333">
        <v>42551</v>
      </c>
      <c r="AQ17" s="231" t="s">
        <v>254</v>
      </c>
    </row>
    <row r="18" spans="2:43" s="311" customFormat="1" ht="369.75" customHeight="1">
      <c r="B18" s="312">
        <v>2</v>
      </c>
      <c r="C18" s="313" t="s">
        <v>47</v>
      </c>
      <c r="D18" s="171" t="s">
        <v>118</v>
      </c>
      <c r="E18" s="250" t="s">
        <v>167</v>
      </c>
      <c r="F18" s="172" t="s">
        <v>255</v>
      </c>
      <c r="G18" s="173" t="s">
        <v>256</v>
      </c>
      <c r="H18" s="173" t="s">
        <v>257</v>
      </c>
      <c r="I18" s="255" t="s">
        <v>81</v>
      </c>
      <c r="J18" s="244" t="str">
        <f>IF(I18="corrupción","impactoco","impacto")</f>
        <v>impactoco</v>
      </c>
      <c r="K18" s="174" t="s">
        <v>74</v>
      </c>
      <c r="L18" s="176" t="str">
        <f>IF(K18="RARO","1",IF(K18="IMPROBABLE","2",IF(K18="POSIBLE","3",IF(K18="PROBABLE","4",IF(K18="CASI CIERTA","5","")))))</f>
        <v>1</v>
      </c>
      <c r="M18" s="175" t="s">
        <v>83</v>
      </c>
      <c r="N18" s="176" t="str">
        <f>IF(M18="INSIGNIFICANTE","1",IF(M18="MENOR","2",IF(M18="MODERADO","3",IF(M18="MAYOR","4",IF(M18="CATASTRÓFICO","5","")))))</f>
        <v>3</v>
      </c>
      <c r="O18" s="177">
        <f>IF(L18="","",L18*N18)</f>
        <v>3</v>
      </c>
      <c r="P18" s="178" t="str">
        <f>IF(O18="","",IF(O18&gt;=15,"RIESGO EXTREMO",IF(O18&gt;=7,"RIESGO ALTO",IF(O18&gt;=4,"RIESGO MODERADO",IF(O18&gt;=1,"RIESGO BAJO","")))))</f>
        <v>RIESGO BAJO</v>
      </c>
      <c r="Q18" s="442" t="s">
        <v>251</v>
      </c>
      <c r="R18" s="443"/>
      <c r="S18" s="175" t="s">
        <v>56</v>
      </c>
      <c r="T18" s="179">
        <f>IF(S18="SI",15,0)</f>
        <v>0</v>
      </c>
      <c r="U18" s="175" t="s">
        <v>56</v>
      </c>
      <c r="V18" s="179">
        <f>IF(U18="SI",5,0)</f>
        <v>0</v>
      </c>
      <c r="W18" s="175" t="s">
        <v>56</v>
      </c>
      <c r="X18" s="166">
        <f>IF(W18="SI",25,0)</f>
        <v>0</v>
      </c>
      <c r="Y18" s="175" t="s">
        <v>56</v>
      </c>
      <c r="Z18" s="179">
        <f>IF(Y18="SI",15,0)</f>
        <v>0</v>
      </c>
      <c r="AA18" s="175" t="s">
        <v>56</v>
      </c>
      <c r="AB18" s="180">
        <f>IF(AA18="SI",10,0)</f>
        <v>0</v>
      </c>
      <c r="AC18" s="175" t="s">
        <v>56</v>
      </c>
      <c r="AD18" s="179">
        <f>IF(AC18="SI",30,0)</f>
        <v>0</v>
      </c>
      <c r="AE18" s="181">
        <f>T18+V18+X18+Z18+AB18+AD18</f>
        <v>0</v>
      </c>
      <c r="AF18" s="325" t="str">
        <f>IF(AE18="","",IF(AE18="","",IF(AE18&gt;76,"2",IF(AE18&gt;=51,"1",IF(AE18&gt;=0,"0","")))))</f>
        <v>0</v>
      </c>
      <c r="AG18" s="174" t="s">
        <v>74</v>
      </c>
      <c r="AH18" s="176" t="str">
        <f>IF(AG18="RARO","1",IF(AG18="IMPROBABLE","2",IF(AG18="POSIBLE","3",IF(AG18="PROBABLE","4",IF(AG18="CASI CIERTA","5","")))))</f>
        <v>1</v>
      </c>
      <c r="AI18" s="175" t="s">
        <v>83</v>
      </c>
      <c r="AJ18" s="176" t="str">
        <f>IF(AI18="INSIGNIFICANTE","1",IF(AI18="MENOR","2",IF(AI18="MODERADO","3",IF(AI18="MAYOR","4",IF(AI18="CATASTRÓFICO","5","")))))</f>
        <v>3</v>
      </c>
      <c r="AK18" s="177">
        <f>IF(AH18="","",AH18*AJ18)</f>
        <v>3</v>
      </c>
      <c r="AL18" s="177" t="str">
        <f>IF(AK18="","",IF(AK18&gt;=15,"RIESGO EXTREMO",IF(AK18&gt;=7,"RIESGO ALTO",IF(AK18&gt;=4,"RIESGO MODERADO",IF(AK18&gt;=1,"RIESGO BAJO","")))))</f>
        <v>RIESGO BAJO</v>
      </c>
      <c r="AM18" s="178" t="str">
        <f>IF(AL18="","",IF(AL18="RIESGO EXTREMO","COMPARTIR O TRANSFERIR EL RIESGO",IF(AL18="RIESGO ALTO","EVITAR EL RIESGO",IF(AL18="RIESGO MODERADO","REDUCIR EL RIESGO",IF(AL18="RIESGO BAJO","ASUMIR","")))))</f>
        <v>ASUMIR</v>
      </c>
      <c r="AN18" s="326" t="s">
        <v>258</v>
      </c>
      <c r="AO18" s="183" t="s">
        <v>259</v>
      </c>
      <c r="AP18" s="327">
        <v>42734</v>
      </c>
      <c r="AQ18" s="189" t="s">
        <v>260</v>
      </c>
    </row>
    <row r="19" spans="2:43" s="19" customFormat="1" ht="30" customHeight="1">
      <c r="B19" s="41">
        <v>3</v>
      </c>
      <c r="C19" s="42"/>
      <c r="D19" s="43"/>
      <c r="E19" s="44"/>
      <c r="F19" s="331"/>
      <c r="G19" s="62"/>
      <c r="H19" s="62"/>
      <c r="I19" s="46"/>
      <c r="J19" s="47"/>
      <c r="K19" s="48"/>
      <c r="L19" s="49"/>
      <c r="M19" s="50"/>
      <c r="N19" s="49"/>
      <c r="O19" s="51"/>
      <c r="P19" s="52"/>
      <c r="Q19" s="537"/>
      <c r="R19" s="538"/>
      <c r="S19" s="50"/>
      <c r="T19" s="53"/>
      <c r="U19" s="50"/>
      <c r="V19" s="53"/>
      <c r="W19" s="50"/>
      <c r="X19" s="54"/>
      <c r="Y19" s="50"/>
      <c r="Z19" s="53"/>
      <c r="AA19" s="50"/>
      <c r="AB19" s="54"/>
      <c r="AC19" s="50"/>
      <c r="AD19" s="53"/>
      <c r="AE19" s="55"/>
      <c r="AF19" s="300"/>
      <c r="AG19" s="48"/>
      <c r="AH19" s="49"/>
      <c r="AI19" s="50"/>
      <c r="AJ19" s="49"/>
      <c r="AK19" s="51"/>
      <c r="AL19" s="51"/>
      <c r="AM19" s="52"/>
      <c r="AN19" s="302"/>
      <c r="AO19" s="51"/>
      <c r="AP19" s="64"/>
      <c r="AQ19" s="108"/>
    </row>
    <row r="20" spans="2:43" s="19" customFormat="1" ht="33" customHeight="1">
      <c r="B20" s="41">
        <v>4</v>
      </c>
      <c r="C20" s="42"/>
      <c r="D20" s="43"/>
      <c r="E20" s="44"/>
      <c r="F20" s="45"/>
      <c r="G20" s="62"/>
      <c r="H20" s="62"/>
      <c r="I20" s="46"/>
      <c r="J20" s="47"/>
      <c r="K20" s="48"/>
      <c r="L20" s="49"/>
      <c r="M20" s="50"/>
      <c r="N20" s="49"/>
      <c r="O20" s="51"/>
      <c r="P20" s="52"/>
      <c r="Q20" s="537"/>
      <c r="R20" s="538"/>
      <c r="S20" s="50"/>
      <c r="T20" s="53"/>
      <c r="U20" s="50"/>
      <c r="V20" s="53"/>
      <c r="W20" s="50"/>
      <c r="X20" s="54"/>
      <c r="Y20" s="50"/>
      <c r="Z20" s="53"/>
      <c r="AA20" s="50"/>
      <c r="AB20" s="54"/>
      <c r="AC20" s="50"/>
      <c r="AD20" s="53"/>
      <c r="AE20" s="55"/>
      <c r="AF20" s="300"/>
      <c r="AG20" s="48"/>
      <c r="AH20" s="49"/>
      <c r="AI20" s="50"/>
      <c r="AJ20" s="49"/>
      <c r="AK20" s="51"/>
      <c r="AL20" s="51"/>
      <c r="AM20" s="52"/>
      <c r="AN20" s="302"/>
      <c r="AO20" s="51"/>
      <c r="AP20" s="64"/>
      <c r="AQ20" s="108"/>
    </row>
    <row r="21" spans="2:43" s="19" customFormat="1" ht="27.75" customHeight="1" thickBot="1">
      <c r="B21" s="72">
        <v>5</v>
      </c>
      <c r="C21" s="73"/>
      <c r="D21" s="74"/>
      <c r="E21" s="75"/>
      <c r="F21" s="76"/>
      <c r="G21" s="77"/>
      <c r="H21" s="77"/>
      <c r="I21" s="78"/>
      <c r="J21" s="79"/>
      <c r="K21" s="80"/>
      <c r="L21" s="81"/>
      <c r="M21" s="82"/>
      <c r="N21" s="81"/>
      <c r="O21" s="83"/>
      <c r="P21" s="84"/>
      <c r="Q21" s="547"/>
      <c r="R21" s="548"/>
      <c r="S21" s="82"/>
      <c r="T21" s="85"/>
      <c r="U21" s="82"/>
      <c r="V21" s="85"/>
      <c r="W21" s="82"/>
      <c r="X21" s="86"/>
      <c r="Y21" s="82"/>
      <c r="Z21" s="85"/>
      <c r="AA21" s="82"/>
      <c r="AB21" s="86"/>
      <c r="AC21" s="82"/>
      <c r="AD21" s="85"/>
      <c r="AE21" s="87"/>
      <c r="AF21" s="301"/>
      <c r="AG21" s="80"/>
      <c r="AH21" s="81"/>
      <c r="AI21" s="82"/>
      <c r="AJ21" s="81"/>
      <c r="AK21" s="83"/>
      <c r="AL21" s="83"/>
      <c r="AM21" s="84"/>
      <c r="AN21" s="332"/>
      <c r="AO21" s="83"/>
      <c r="AP21" s="90"/>
      <c r="AQ21" s="143"/>
    </row>
    <row r="22" spans="2:43" s="92" customFormat="1"/>
    <row r="23" spans="2:43" s="92" customFormat="1" hidden="1">
      <c r="C23" s="93"/>
      <c r="D23" s="93"/>
      <c r="E23" s="93"/>
    </row>
    <row r="24" spans="2:43" s="92" customFormat="1" ht="60" hidden="1">
      <c r="B24" s="92" t="s">
        <v>47</v>
      </c>
      <c r="C24" s="93" t="s">
        <v>92</v>
      </c>
      <c r="D24" s="92" t="s">
        <v>98</v>
      </c>
      <c r="E24" s="93" t="s">
        <v>99</v>
      </c>
      <c r="F24" s="92" t="s">
        <v>228</v>
      </c>
      <c r="H24" s="109"/>
    </row>
    <row r="25" spans="2:43" s="92" customFormat="1" ht="45" hidden="1">
      <c r="B25" s="92" t="s">
        <v>100</v>
      </c>
      <c r="C25" s="93" t="s">
        <v>101</v>
      </c>
      <c r="D25" s="92" t="s">
        <v>102</v>
      </c>
      <c r="E25" s="93" t="s">
        <v>103</v>
      </c>
      <c r="F25" s="92" t="s">
        <v>229</v>
      </c>
      <c r="H25" s="109"/>
    </row>
    <row r="26" spans="2:43" s="92" customFormat="1" ht="75" hidden="1">
      <c r="C26" s="93" t="s">
        <v>104</v>
      </c>
      <c r="D26" s="92" t="s">
        <v>105</v>
      </c>
      <c r="E26" s="93" t="s">
        <v>106</v>
      </c>
      <c r="F26" s="92" t="s">
        <v>230</v>
      </c>
      <c r="H26" s="109"/>
    </row>
    <row r="27" spans="2:43" s="92" customFormat="1" ht="45" hidden="1">
      <c r="B27" s="92" t="s">
        <v>72</v>
      </c>
      <c r="C27" s="93" t="s">
        <v>107</v>
      </c>
      <c r="D27" s="92" t="s">
        <v>108</v>
      </c>
      <c r="E27" s="93" t="s">
        <v>109</v>
      </c>
      <c r="F27" s="92" t="s">
        <v>231</v>
      </c>
      <c r="H27" s="109"/>
    </row>
    <row r="28" spans="2:43" s="92" customFormat="1" ht="45" hidden="1">
      <c r="B28" s="94" t="s">
        <v>51</v>
      </c>
      <c r="C28" s="93" t="s">
        <v>110</v>
      </c>
      <c r="D28" s="92" t="s">
        <v>111</v>
      </c>
      <c r="E28" s="93" t="s">
        <v>112</v>
      </c>
      <c r="F28" s="92" t="s">
        <v>232</v>
      </c>
      <c r="H28" s="109"/>
    </row>
    <row r="29" spans="2:43" s="92" customFormat="1" ht="30" hidden="1">
      <c r="B29" s="92" t="s">
        <v>87</v>
      </c>
      <c r="C29" s="93" t="s">
        <v>113</v>
      </c>
      <c r="D29" s="92" t="s">
        <v>114</v>
      </c>
      <c r="E29" s="93" t="s">
        <v>115</v>
      </c>
      <c r="F29" s="92" t="s">
        <v>233</v>
      </c>
      <c r="H29" s="109"/>
    </row>
    <row r="30" spans="2:43" s="92" customFormat="1" ht="45" hidden="1">
      <c r="B30" s="92" t="s">
        <v>116</v>
      </c>
      <c r="C30" s="93" t="s">
        <v>117</v>
      </c>
      <c r="D30" s="92" t="s">
        <v>118</v>
      </c>
      <c r="E30" s="93" t="s">
        <v>119</v>
      </c>
      <c r="F30" s="92" t="s">
        <v>234</v>
      </c>
      <c r="H30" s="109"/>
    </row>
    <row r="31" spans="2:43" s="92" customFormat="1" ht="75" hidden="1">
      <c r="B31" s="92" t="s">
        <v>64</v>
      </c>
      <c r="C31" s="93" t="s">
        <v>120</v>
      </c>
      <c r="D31" s="92" t="s">
        <v>48</v>
      </c>
      <c r="E31" s="93" t="s">
        <v>121</v>
      </c>
      <c r="F31" s="92" t="s">
        <v>235</v>
      </c>
      <c r="H31" s="109"/>
    </row>
    <row r="32" spans="2:43" s="92" customFormat="1" ht="60" hidden="1">
      <c r="B32" s="92" t="s">
        <v>81</v>
      </c>
      <c r="C32" s="93" t="s">
        <v>122</v>
      </c>
      <c r="D32" s="92" t="s">
        <v>60</v>
      </c>
      <c r="E32" s="93" t="s">
        <v>123</v>
      </c>
      <c r="F32" s="92" t="s">
        <v>236</v>
      </c>
      <c r="H32" s="109"/>
    </row>
    <row r="33" spans="2:8" s="92" customFormat="1" ht="60" hidden="1">
      <c r="B33" s="92" t="s">
        <v>124</v>
      </c>
      <c r="C33" s="93" t="s">
        <v>125</v>
      </c>
      <c r="E33" s="93"/>
      <c r="F33" s="92" t="s">
        <v>237</v>
      </c>
      <c r="H33" s="109"/>
    </row>
    <row r="34" spans="2:8" s="92" customFormat="1" ht="30" hidden="1">
      <c r="B34" s="92" t="s">
        <v>126</v>
      </c>
      <c r="C34" s="92" t="s">
        <v>127</v>
      </c>
      <c r="F34" s="92" t="s">
        <v>238</v>
      </c>
      <c r="H34" s="109"/>
    </row>
    <row r="35" spans="2:8" s="92" customFormat="1" ht="75" hidden="1">
      <c r="C35" s="92" t="s">
        <v>128</v>
      </c>
      <c r="F35" s="92" t="s">
        <v>239</v>
      </c>
      <c r="H35" s="109"/>
    </row>
    <row r="36" spans="2:8" s="92" customFormat="1" hidden="1">
      <c r="B36" s="92" t="s">
        <v>74</v>
      </c>
      <c r="C36" s="92" t="s">
        <v>129</v>
      </c>
      <c r="F36" s="92" t="s">
        <v>240</v>
      </c>
      <c r="H36" s="109"/>
    </row>
    <row r="37" spans="2:8" s="92" customFormat="1" ht="45" hidden="1">
      <c r="B37" s="92" t="s">
        <v>73</v>
      </c>
      <c r="C37" s="92" t="s">
        <v>130</v>
      </c>
      <c r="F37" s="92" t="s">
        <v>241</v>
      </c>
      <c r="H37" s="109"/>
    </row>
    <row r="38" spans="2:8" s="92" customFormat="1" ht="75" hidden="1">
      <c r="B38" s="92" t="s">
        <v>131</v>
      </c>
      <c r="C38" s="92" t="s">
        <v>132</v>
      </c>
      <c r="F38" s="92" t="s">
        <v>242</v>
      </c>
      <c r="H38" s="109"/>
    </row>
    <row r="39" spans="2:8" s="92" customFormat="1" ht="30" hidden="1">
      <c r="B39" s="92" t="s">
        <v>65</v>
      </c>
      <c r="C39" s="92" t="s">
        <v>133</v>
      </c>
      <c r="F39" s="92" t="s">
        <v>243</v>
      </c>
      <c r="H39" s="109"/>
    </row>
    <row r="40" spans="2:8" s="92" customFormat="1" ht="30" hidden="1">
      <c r="B40" s="92" t="s">
        <v>52</v>
      </c>
      <c r="C40" s="92" t="s">
        <v>134</v>
      </c>
      <c r="F40" s="92" t="s">
        <v>244</v>
      </c>
      <c r="H40" s="109"/>
    </row>
    <row r="41" spans="2:8" s="92" customFormat="1" ht="105" hidden="1">
      <c r="C41" s="92" t="s">
        <v>123</v>
      </c>
      <c r="F41" s="92" t="s">
        <v>245</v>
      </c>
      <c r="H41" s="109"/>
    </row>
    <row r="42" spans="2:8" s="92" customFormat="1" ht="45" hidden="1">
      <c r="B42" s="92" t="s">
        <v>135</v>
      </c>
      <c r="C42" s="92" t="s">
        <v>136</v>
      </c>
      <c r="F42" s="92" t="s">
        <v>246</v>
      </c>
      <c r="H42" s="109"/>
    </row>
    <row r="43" spans="2:8" s="92" customFormat="1" ht="30" hidden="1">
      <c r="B43" s="92" t="s">
        <v>137</v>
      </c>
      <c r="C43" s="92" t="s">
        <v>138</v>
      </c>
      <c r="F43" s="92" t="s">
        <v>247</v>
      </c>
      <c r="H43" s="109"/>
    </row>
    <row r="44" spans="2:8" s="92" customFormat="1" ht="30" hidden="1">
      <c r="B44" s="92" t="s">
        <v>83</v>
      </c>
    </row>
    <row r="45" spans="2:8" s="92" customFormat="1" hidden="1">
      <c r="B45" s="92" t="s">
        <v>53</v>
      </c>
    </row>
    <row r="46" spans="2:8" s="92" customFormat="1" ht="30" hidden="1">
      <c r="B46" s="92" t="s">
        <v>82</v>
      </c>
    </row>
    <row r="47" spans="2:8" s="92" customFormat="1"/>
    <row r="48" spans="2:8" s="92" customFormat="1"/>
    <row r="49" s="92" customFormat="1"/>
    <row r="50" s="92" customFormat="1"/>
    <row r="51" s="92" customFormat="1"/>
    <row r="52" s="92" customFormat="1"/>
    <row r="53" s="92" customFormat="1"/>
    <row r="54" s="92" customFormat="1"/>
    <row r="55" s="92" customFormat="1"/>
    <row r="56" s="92" customFormat="1"/>
    <row r="57" s="92" customFormat="1"/>
    <row r="58" s="92" customFormat="1"/>
    <row r="59" s="92" customFormat="1"/>
    <row r="60" s="92" customFormat="1"/>
    <row r="61" s="92" customFormat="1"/>
    <row r="62" s="92" customFormat="1"/>
    <row r="63" s="92" customFormat="1"/>
    <row r="64"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sheetData>
  <mergeCells count="71">
    <mergeCell ref="B2:D4"/>
    <mergeCell ref="E2:S2"/>
    <mergeCell ref="U2:U4"/>
    <mergeCell ref="W2:AQ2"/>
    <mergeCell ref="E3:H3"/>
    <mergeCell ref="I3:S3"/>
    <mergeCell ref="W3:AF3"/>
    <mergeCell ref="AG3:AQ3"/>
    <mergeCell ref="E4:S4"/>
    <mergeCell ref="W4:AQ4"/>
    <mergeCell ref="B6:E6"/>
    <mergeCell ref="F6:K6"/>
    <mergeCell ref="M6:N6"/>
    <mergeCell ref="O6:S6"/>
    <mergeCell ref="B7:E7"/>
    <mergeCell ref="F7:R7"/>
    <mergeCell ref="B8:E8"/>
    <mergeCell ref="F8:S8"/>
    <mergeCell ref="B9:E9"/>
    <mergeCell ref="F9:S9"/>
    <mergeCell ref="B11:E11"/>
    <mergeCell ref="F11:I11"/>
    <mergeCell ref="K11:P11"/>
    <mergeCell ref="Q11:AM11"/>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K14:L16"/>
    <mergeCell ref="M14:N16"/>
    <mergeCell ref="O14:P14"/>
    <mergeCell ref="AG14:AH16"/>
    <mergeCell ref="AI14:AJ16"/>
    <mergeCell ref="AN14:AN16"/>
    <mergeCell ref="AO14:AO16"/>
    <mergeCell ref="AP14:AP16"/>
    <mergeCell ref="O15:O16"/>
    <mergeCell ref="P15:P16"/>
    <mergeCell ref="Q15:R16"/>
    <mergeCell ref="S15:S16"/>
    <mergeCell ref="U15:U16"/>
    <mergeCell ref="W15:W16"/>
    <mergeCell ref="Y15:Y16"/>
    <mergeCell ref="AF13:AF16"/>
    <mergeCell ref="AG13:AM13"/>
    <mergeCell ref="AN13:AP13"/>
    <mergeCell ref="AK14:AM14"/>
    <mergeCell ref="Q13:AE14"/>
    <mergeCell ref="AA15:AA16"/>
    <mergeCell ref="Q20:R20"/>
    <mergeCell ref="Q21:R21"/>
    <mergeCell ref="AK15:AK16"/>
    <mergeCell ref="AL15:AL16"/>
    <mergeCell ref="AM15:AM16"/>
    <mergeCell ref="Q17:R17"/>
    <mergeCell ref="Q18:R18"/>
    <mergeCell ref="Q19:R19"/>
    <mergeCell ref="AC15:AC16"/>
    <mergeCell ref="AE15:AE16"/>
  </mergeCells>
  <conditionalFormatting sqref="AG17:AG21 K17:K21">
    <cfRule type="containsText" dxfId="459" priority="14" operator="containsText" text="IMPROBABLE">
      <formula>NOT(ISERROR(SEARCH("IMPROBABLE",K17)))</formula>
    </cfRule>
    <cfRule type="containsText" dxfId="458" priority="15" operator="containsText" text="PROBABLE">
      <formula>NOT(ISERROR(SEARCH("PROBABLE",K17)))</formula>
    </cfRule>
    <cfRule type="containsText" dxfId="457" priority="16" operator="containsText" text="CASI CIERTA">
      <formula>NOT(ISERROR(SEARCH("CASI CIERTA",K17)))</formula>
    </cfRule>
    <cfRule type="containsText" dxfId="456" priority="17" operator="containsText" text="POSIBLE">
      <formula>NOT(ISERROR(SEARCH("POSIBLE",K17)))</formula>
    </cfRule>
    <cfRule type="containsText" dxfId="455" priority="18" operator="containsText" text="RARO">
      <formula>NOT(ISERROR(SEARCH("RARO",K17)))</formula>
    </cfRule>
  </conditionalFormatting>
  <conditionalFormatting sqref="AI17:AI21 M17:M21">
    <cfRule type="containsText" dxfId="454" priority="9" operator="containsText" text="CATASTRÓFICO">
      <formula>NOT(ISERROR(SEARCH("CATASTRÓFICO",M17)))</formula>
    </cfRule>
    <cfRule type="containsText" dxfId="453" priority="10" operator="containsText" text="MAYOR">
      <formula>NOT(ISERROR(SEARCH("MAYOR",M17)))</formula>
    </cfRule>
    <cfRule type="containsText" dxfId="452" priority="11" operator="containsText" text="MODERADO">
      <formula>NOT(ISERROR(SEARCH("MODERADO",M17)))</formula>
    </cfRule>
    <cfRule type="containsText" dxfId="451" priority="12" operator="containsText" text="MENOR">
      <formula>NOT(ISERROR(SEARCH("MENOR",M17)))</formula>
    </cfRule>
    <cfRule type="containsText" dxfId="450" priority="13" operator="containsText" text="INSIGNIFICANTE">
      <formula>NOT(ISERROR(SEARCH("INSIGNIFICANTE",M17)))</formula>
    </cfRule>
  </conditionalFormatting>
  <conditionalFormatting sqref="AF17 P17:P21 AL17:AM21 AO17:AP21">
    <cfRule type="containsText" dxfId="449" priority="5" operator="containsText" text="RIESGO EXTREMO">
      <formula>NOT(ISERROR(SEARCH("RIESGO EXTREMO",P17)))</formula>
    </cfRule>
    <cfRule type="containsText" dxfId="448" priority="6" operator="containsText" text="RIESGO ALTO">
      <formula>NOT(ISERROR(SEARCH("RIESGO ALTO",P17)))</formula>
    </cfRule>
    <cfRule type="containsText" dxfId="447" priority="7" operator="containsText" text="RIESGO MODERADO">
      <formula>NOT(ISERROR(SEARCH("RIESGO MODERADO",P17)))</formula>
    </cfRule>
    <cfRule type="containsText" dxfId="446" priority="8" operator="containsText" text="RIESGO BAJO">
      <formula>NOT(ISERROR(SEARCH("RIESGO BAJO",P17)))</formula>
    </cfRule>
  </conditionalFormatting>
  <conditionalFormatting sqref="AF17:AF21 AN17:AN21">
    <cfRule type="containsText" dxfId="445" priority="1" operator="containsText" text="RIESGO EXTREMO">
      <formula>NOT(ISERROR(SEARCH("RIESGO EXTREMO",AF17)))</formula>
    </cfRule>
    <cfRule type="containsText" dxfId="444" priority="2" operator="containsText" text="RIESGO ALTO">
      <formula>NOT(ISERROR(SEARCH("RIESGO ALTO",AF17)))</formula>
    </cfRule>
    <cfRule type="containsText" dxfId="443" priority="3" operator="containsText" text="RIESGO MODERADO">
      <formula>NOT(ISERROR(SEARCH("RIESGO MODERADO",AF17)))</formula>
    </cfRule>
    <cfRule type="containsText" dxfId="442" priority="4" operator="containsText" text="RIESGO BAJO">
      <formula>NOT(ISERROR(SEARCH("RIESGO BAJO",AF17)))</formula>
    </cfRule>
  </conditionalFormatting>
  <dataValidations count="21">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21">
      <formula1>INDIRECT($D$21)</formula1>
    </dataValidation>
    <dataValidation type="list" allowBlank="1" showInputMessage="1" showErrorMessage="1" sqref="E20">
      <formula1>INDIRECT($D$20)</formula1>
    </dataValidation>
    <dataValidation type="list" allowBlank="1" showInputMessage="1" showErrorMessage="1" sqref="E19">
      <formula1>INDIRECT($D$19)</formula1>
    </dataValidation>
    <dataValidation type="list" allowBlank="1" showInputMessage="1" showErrorMessage="1" sqref="E18">
      <formula1>INDIRECT($D$18)</formula1>
    </dataValidation>
    <dataValidation type="list" allowBlank="1" showInputMessage="1" showErrorMessage="1" sqref="D21">
      <formula1>INDIRECT($C$21)</formula1>
    </dataValidation>
    <dataValidation type="list" allowBlank="1" showInputMessage="1" showErrorMessage="1" sqref="D20">
      <formula1>INDIRECT($C$20)</formula1>
    </dataValidation>
    <dataValidation type="list" allowBlank="1" showInputMessage="1" showErrorMessage="1" sqref="D19">
      <formula1>INDIRECT($C$19)</formula1>
    </dataValidation>
    <dataValidation type="list" allowBlank="1" showInputMessage="1" showErrorMessage="1" sqref="C17:C21">
      <formula1>factores</formula1>
    </dataValidation>
    <dataValidation type="list" allowBlank="1" showInputMessage="1" showErrorMessage="1" sqref="D18">
      <formula1>INDIRECT($C$18)</formula1>
    </dataValidation>
    <dataValidation type="list" allowBlank="1" showInputMessage="1" showErrorMessage="1" sqref="D17">
      <formula1>INDIRECT($C$17)</formula1>
    </dataValidation>
    <dataValidation type="list" allowBlank="1" showInputMessage="1" showErrorMessage="1" sqref="E17">
      <formula1>INDIRECT($D$17)</formula1>
    </dataValidation>
    <dataValidation type="list" allowBlank="1" showInputMessage="1" showErrorMessage="1" sqref="I17:I21">
      <formula1>clasificaciónriesgos</formula1>
    </dataValidation>
    <dataValidation type="list" allowBlank="1" showInputMessage="1" showErrorMessage="1" sqref="AA17:AA21 W17:W21 S17:S21 U17:U21 AC17:AC21 Y17:Y21">
      <formula1>"SI,NO"</formula1>
    </dataValidation>
    <dataValidation type="list" allowBlank="1" showInputMessage="1" showErrorMessage="1" sqref="AI21 M21">
      <formula1>INDIRECT($J$21)</formula1>
    </dataValidation>
    <dataValidation type="list" allowBlank="1" showInputMessage="1" showErrorMessage="1" sqref="AI20 M20">
      <formula1>INDIRECT($J$20)</formula1>
    </dataValidation>
    <dataValidation type="list" allowBlank="1" showInputMessage="1" showErrorMessage="1" sqref="AI19 M19">
      <formula1>INDIRECT($J$19)</formula1>
    </dataValidation>
    <dataValidation type="list" allowBlank="1" showInputMessage="1" showErrorMessage="1" sqref="AI18 M18">
      <formula1>INDIRECT($J$18)</formula1>
    </dataValidation>
    <dataValidation type="list" allowBlank="1" showInputMessage="1" showErrorMessage="1" sqref="AI17 M17">
      <formula1>INDIRECT($J$17)</formula1>
    </dataValidation>
    <dataValidation type="list" allowBlank="1" showInputMessage="1" showErrorMessage="1" sqref="AG17:AG21 K17:K21">
      <formula1>probabilidad</formula1>
    </dataValidation>
  </dataValidations>
  <pageMargins left="0.7" right="0.7" top="0.75" bottom="0.75" header="0.3" footer="0.3"/>
  <pageSetup paperSize="9" scale="26" orientation="portrait" r:id="rId1"/>
  <colBreaks count="1" manualBreakCount="1">
    <brk id="20" max="1048575" man="1"/>
  </colBreaks>
  <drawing r:id="rId2"/>
</worksheet>
</file>

<file path=xl/worksheets/sheet9.xml><?xml version="1.0" encoding="utf-8"?>
<worksheet xmlns="http://schemas.openxmlformats.org/spreadsheetml/2006/main" xmlns:r="http://schemas.openxmlformats.org/officeDocument/2006/relationships">
  <dimension ref="B2:AQ2976"/>
  <sheetViews>
    <sheetView showGridLines="0" topLeftCell="D1" zoomScale="40" zoomScaleNormal="40" workbookViewId="0">
      <selection activeCell="O6" sqref="O6:S6"/>
    </sheetView>
  </sheetViews>
  <sheetFormatPr baseColWidth="10" defaultColWidth="11.42578125" defaultRowHeight="15"/>
  <cols>
    <col min="1" max="1" width="2.42578125" style="1" customWidth="1"/>
    <col min="2" max="2" width="12.140625" style="1" customWidth="1"/>
    <col min="3" max="3" width="23" style="1" bestFit="1" customWidth="1" collapsed="1"/>
    <col min="4" max="4" width="21.5703125" style="1" customWidth="1"/>
    <col min="5" max="5" width="28.28515625" style="1" customWidth="1"/>
    <col min="6" max="6" width="43.85546875" style="1" customWidth="1" collapsed="1"/>
    <col min="7" max="7" width="44.28515625" style="1" customWidth="1"/>
    <col min="8" max="8" width="39.85546875" style="1" customWidth="1"/>
    <col min="9" max="9" width="21.42578125" style="1" customWidth="1"/>
    <col min="10" max="10" width="26.7109375" style="1" hidden="1" customWidth="1"/>
    <col min="11" max="11" width="22.7109375" style="1" customWidth="1" collapsed="1"/>
    <col min="12" max="12" width="25.140625" style="1" hidden="1" customWidth="1"/>
    <col min="13" max="13" width="22.5703125" style="1" customWidth="1"/>
    <col min="14" max="14" width="11.42578125" style="1" hidden="1" customWidth="1"/>
    <col min="15" max="16" width="21.5703125" style="1" customWidth="1"/>
    <col min="17" max="17" width="26.7109375" style="1" customWidth="1" collapsed="1"/>
    <col min="18" max="18" width="23.140625" style="1" customWidth="1"/>
    <col min="19" max="19" width="39.7109375" style="1" customWidth="1"/>
    <col min="20" max="20" width="39.7109375" style="1" hidden="1" customWidth="1"/>
    <col min="21" max="21" width="39.7109375" style="1" customWidth="1"/>
    <col min="22" max="22" width="39.7109375" style="1" hidden="1" customWidth="1"/>
    <col min="23" max="23" width="39.7109375" style="1" customWidth="1"/>
    <col min="24" max="24" width="39.7109375" style="1" hidden="1" customWidth="1"/>
    <col min="25" max="25" width="39.7109375" style="1" customWidth="1"/>
    <col min="26" max="26" width="39.7109375" style="1" hidden="1" customWidth="1"/>
    <col min="27" max="27" width="39.7109375" style="1" customWidth="1"/>
    <col min="28" max="28" width="39.7109375" style="1" hidden="1" customWidth="1"/>
    <col min="29" max="29" width="39.7109375" style="1" customWidth="1"/>
    <col min="30" max="30" width="36.28515625" style="1" hidden="1" customWidth="1"/>
    <col min="31" max="31" width="17.28515625" style="1" customWidth="1"/>
    <col min="32" max="32" width="18.7109375" style="1" customWidth="1"/>
    <col min="33" max="33" width="25.5703125" style="1" customWidth="1"/>
    <col min="34" max="34" width="30.85546875" style="1" hidden="1" customWidth="1"/>
    <col min="35" max="35" width="23" style="1" customWidth="1"/>
    <col min="36" max="36" width="11.42578125" style="1" hidden="1" customWidth="1"/>
    <col min="37" max="37" width="17.85546875" style="1" customWidth="1"/>
    <col min="38" max="39" width="17.28515625" style="1" customWidth="1"/>
    <col min="40" max="40" width="29.140625" style="1" customWidth="1"/>
    <col min="41" max="41" width="41.85546875" style="1" customWidth="1"/>
    <col min="42" max="42" width="23" style="1" customWidth="1"/>
    <col min="43" max="43" width="55.42578125" style="1" customWidth="1"/>
    <col min="44" max="44" width="3.140625" style="1" customWidth="1"/>
    <col min="45" max="16384" width="11.42578125" style="1"/>
  </cols>
  <sheetData>
    <row r="2" spans="2:43" ht="48.75" customHeight="1">
      <c r="B2" s="452"/>
      <c r="C2" s="453"/>
      <c r="D2" s="454"/>
      <c r="E2" s="461" t="s">
        <v>0</v>
      </c>
      <c r="F2" s="461"/>
      <c r="G2" s="461"/>
      <c r="H2" s="461"/>
      <c r="I2" s="461"/>
      <c r="J2" s="461"/>
      <c r="K2" s="461"/>
      <c r="L2" s="461"/>
      <c r="M2" s="461"/>
      <c r="N2" s="461"/>
      <c r="O2" s="461"/>
      <c r="P2" s="461"/>
      <c r="Q2" s="461"/>
      <c r="R2" s="461"/>
      <c r="S2" s="461"/>
      <c r="T2" s="2"/>
      <c r="U2" s="461"/>
      <c r="V2" s="3"/>
      <c r="W2" s="461" t="s">
        <v>0</v>
      </c>
      <c r="X2" s="461"/>
      <c r="Y2" s="461"/>
      <c r="Z2" s="461"/>
      <c r="AA2" s="461"/>
      <c r="AB2" s="461"/>
      <c r="AC2" s="461"/>
      <c r="AD2" s="461"/>
      <c r="AE2" s="461"/>
      <c r="AF2" s="461"/>
      <c r="AG2" s="461"/>
      <c r="AH2" s="461"/>
      <c r="AI2" s="461"/>
      <c r="AJ2" s="461"/>
      <c r="AK2" s="461"/>
      <c r="AL2" s="461"/>
      <c r="AM2" s="461"/>
      <c r="AN2" s="461"/>
      <c r="AO2" s="461"/>
      <c r="AP2" s="461"/>
      <c r="AQ2" s="461"/>
    </row>
    <row r="3" spans="2:43" ht="23.25" customHeight="1">
      <c r="B3" s="455"/>
      <c r="C3" s="456"/>
      <c r="D3" s="457"/>
      <c r="E3" s="462" t="s">
        <v>1</v>
      </c>
      <c r="F3" s="462"/>
      <c r="G3" s="462"/>
      <c r="H3" s="462"/>
      <c r="I3" s="462" t="s">
        <v>2</v>
      </c>
      <c r="J3" s="462"/>
      <c r="K3" s="462"/>
      <c r="L3" s="462"/>
      <c r="M3" s="462"/>
      <c r="N3" s="462"/>
      <c r="O3" s="462"/>
      <c r="P3" s="462"/>
      <c r="Q3" s="462"/>
      <c r="R3" s="462"/>
      <c r="S3" s="462"/>
      <c r="T3" s="4"/>
      <c r="U3" s="461"/>
      <c r="V3" s="3"/>
      <c r="W3" s="463" t="s">
        <v>1</v>
      </c>
      <c r="X3" s="463"/>
      <c r="Y3" s="463"/>
      <c r="Z3" s="463"/>
      <c r="AA3" s="463"/>
      <c r="AB3" s="463"/>
      <c r="AC3" s="463"/>
      <c r="AD3" s="463"/>
      <c r="AE3" s="463"/>
      <c r="AF3" s="463"/>
      <c r="AG3" s="463"/>
      <c r="AH3" s="298"/>
      <c r="AI3" s="462" t="s">
        <v>2</v>
      </c>
      <c r="AJ3" s="462"/>
      <c r="AK3" s="462"/>
      <c r="AL3" s="462"/>
      <c r="AM3" s="462"/>
      <c r="AN3" s="462"/>
      <c r="AO3" s="462"/>
      <c r="AP3" s="462"/>
      <c r="AQ3" s="462"/>
    </row>
    <row r="4" spans="2:43" ht="23.25" customHeight="1">
      <c r="B4" s="458"/>
      <c r="C4" s="459"/>
      <c r="D4" s="460"/>
      <c r="E4" s="462" t="s">
        <v>3</v>
      </c>
      <c r="F4" s="462"/>
      <c r="G4" s="462"/>
      <c r="H4" s="462"/>
      <c r="I4" s="462"/>
      <c r="J4" s="462"/>
      <c r="K4" s="462"/>
      <c r="L4" s="462"/>
      <c r="M4" s="462"/>
      <c r="N4" s="462"/>
      <c r="O4" s="462"/>
      <c r="P4" s="462"/>
      <c r="Q4" s="462"/>
      <c r="R4" s="462"/>
      <c r="S4" s="462"/>
      <c r="T4" s="5"/>
      <c r="U4" s="461"/>
      <c r="V4" s="3"/>
      <c r="W4" s="462" t="s">
        <v>3</v>
      </c>
      <c r="X4" s="462"/>
      <c r="Y4" s="462"/>
      <c r="Z4" s="462"/>
      <c r="AA4" s="462"/>
      <c r="AB4" s="462"/>
      <c r="AC4" s="462"/>
      <c r="AD4" s="462"/>
      <c r="AE4" s="462"/>
      <c r="AF4" s="462"/>
      <c r="AG4" s="462"/>
      <c r="AH4" s="462"/>
      <c r="AI4" s="462"/>
      <c r="AJ4" s="462"/>
      <c r="AK4" s="462"/>
      <c r="AL4" s="462"/>
      <c r="AM4" s="462"/>
      <c r="AN4" s="462"/>
      <c r="AO4" s="462"/>
      <c r="AP4" s="462"/>
      <c r="AQ4" s="462"/>
    </row>
    <row r="5" spans="2:43" ht="15.75" thickBot="1"/>
    <row r="6" spans="2:43" ht="35.25" customHeight="1">
      <c r="B6" s="464" t="s">
        <v>93</v>
      </c>
      <c r="C6" s="465"/>
      <c r="D6" s="465"/>
      <c r="E6" s="466"/>
      <c r="F6" s="467" t="s">
        <v>892</v>
      </c>
      <c r="G6" s="468"/>
      <c r="H6" s="468"/>
      <c r="I6" s="468"/>
      <c r="J6" s="468"/>
      <c r="K6" s="468"/>
      <c r="L6" s="279"/>
      <c r="M6" s="465" t="s">
        <v>94</v>
      </c>
      <c r="N6" s="465"/>
      <c r="O6" s="469" t="s">
        <v>893</v>
      </c>
      <c r="P6" s="469"/>
      <c r="Q6" s="469"/>
      <c r="R6" s="469"/>
      <c r="S6" s="470"/>
    </row>
    <row r="7" spans="2:43" ht="35.25" customHeight="1">
      <c r="B7" s="471" t="s">
        <v>95</v>
      </c>
      <c r="C7" s="472"/>
      <c r="D7" s="472"/>
      <c r="E7" s="473"/>
      <c r="F7" s="474" t="s">
        <v>110</v>
      </c>
      <c r="G7" s="475"/>
      <c r="H7" s="475"/>
      <c r="I7" s="475"/>
      <c r="J7" s="475"/>
      <c r="K7" s="475"/>
      <c r="L7" s="475"/>
      <c r="M7" s="475"/>
      <c r="N7" s="475"/>
      <c r="O7" s="475"/>
      <c r="P7" s="475"/>
      <c r="Q7" s="475"/>
      <c r="R7" s="475"/>
      <c r="S7" s="280"/>
    </row>
    <row r="8" spans="2:43" ht="35.25" customHeight="1">
      <c r="B8" s="471" t="s">
        <v>96</v>
      </c>
      <c r="C8" s="472"/>
      <c r="D8" s="472"/>
      <c r="E8" s="473"/>
      <c r="F8" s="476" t="s">
        <v>894</v>
      </c>
      <c r="G8" s="477"/>
      <c r="H8" s="477"/>
      <c r="I8" s="477"/>
      <c r="J8" s="477"/>
      <c r="K8" s="477"/>
      <c r="L8" s="477"/>
      <c r="M8" s="477"/>
      <c r="N8" s="477"/>
      <c r="O8" s="477"/>
      <c r="P8" s="477"/>
      <c r="Q8" s="477"/>
      <c r="R8" s="477"/>
      <c r="S8" s="478"/>
    </row>
    <row r="9" spans="2:43" ht="159" customHeight="1" thickBot="1">
      <c r="B9" s="479" t="s">
        <v>97</v>
      </c>
      <c r="C9" s="480"/>
      <c r="D9" s="480"/>
      <c r="E9" s="481"/>
      <c r="F9" s="482" t="s">
        <v>895</v>
      </c>
      <c r="G9" s="483"/>
      <c r="H9" s="483"/>
      <c r="I9" s="483"/>
      <c r="J9" s="483"/>
      <c r="K9" s="483"/>
      <c r="L9" s="483"/>
      <c r="M9" s="483"/>
      <c r="N9" s="483"/>
      <c r="O9" s="483"/>
      <c r="P9" s="483"/>
      <c r="Q9" s="483"/>
      <c r="R9" s="483"/>
      <c r="S9" s="484"/>
    </row>
    <row r="10" spans="2:43" ht="15.75" thickBot="1"/>
    <row r="11" spans="2:43" s="6" customFormat="1" ht="28.5" thickBot="1">
      <c r="B11" s="485" t="s">
        <v>4</v>
      </c>
      <c r="C11" s="486"/>
      <c r="D11" s="486"/>
      <c r="E11" s="487"/>
      <c r="F11" s="488" t="s">
        <v>5</v>
      </c>
      <c r="G11" s="489"/>
      <c r="H11" s="489"/>
      <c r="I11" s="490"/>
      <c r="J11" s="7"/>
      <c r="K11" s="488" t="s">
        <v>6</v>
      </c>
      <c r="L11" s="489"/>
      <c r="M11" s="489"/>
      <c r="N11" s="489"/>
      <c r="O11" s="489"/>
      <c r="P11" s="490"/>
      <c r="Q11" s="488" t="s">
        <v>7</v>
      </c>
      <c r="R11" s="491"/>
      <c r="S11" s="491"/>
      <c r="T11" s="491"/>
      <c r="U11" s="491"/>
      <c r="V11" s="491"/>
      <c r="W11" s="491"/>
      <c r="X11" s="491"/>
      <c r="Y11" s="491"/>
      <c r="Z11" s="491"/>
      <c r="AA11" s="491"/>
      <c r="AB11" s="491"/>
      <c r="AC11" s="491"/>
      <c r="AD11" s="491"/>
      <c r="AE11" s="489"/>
      <c r="AF11" s="489"/>
      <c r="AG11" s="489"/>
      <c r="AH11" s="489"/>
      <c r="AI11" s="489"/>
      <c r="AJ11" s="489"/>
      <c r="AK11" s="489"/>
      <c r="AL11" s="492"/>
      <c r="AM11" s="490"/>
      <c r="AN11" s="486" t="s">
        <v>8</v>
      </c>
      <c r="AO11" s="486"/>
      <c r="AP11" s="486"/>
      <c r="AQ11" s="487"/>
    </row>
    <row r="12" spans="2:43" s="8" customFormat="1" ht="51" customHeight="1" thickBot="1">
      <c r="B12" s="493" t="s">
        <v>9</v>
      </c>
      <c r="C12" s="496" t="s">
        <v>10</v>
      </c>
      <c r="D12" s="497"/>
      <c r="E12" s="498"/>
      <c r="F12" s="496" t="s">
        <v>11</v>
      </c>
      <c r="G12" s="499"/>
      <c r="H12" s="499"/>
      <c r="I12" s="498"/>
      <c r="J12" s="9"/>
      <c r="K12" s="496" t="s">
        <v>12</v>
      </c>
      <c r="L12" s="499"/>
      <c r="M12" s="499"/>
      <c r="N12" s="499"/>
      <c r="O12" s="499"/>
      <c r="P12" s="498"/>
      <c r="Q12" s="496" t="s">
        <v>13</v>
      </c>
      <c r="R12" s="500"/>
      <c r="S12" s="500"/>
      <c r="T12" s="500"/>
      <c r="U12" s="500"/>
      <c r="V12" s="500"/>
      <c r="W12" s="500"/>
      <c r="X12" s="500"/>
      <c r="Y12" s="500"/>
      <c r="Z12" s="500"/>
      <c r="AA12" s="500"/>
      <c r="AB12" s="500"/>
      <c r="AC12" s="500"/>
      <c r="AD12" s="500"/>
      <c r="AE12" s="499"/>
      <c r="AF12" s="499"/>
      <c r="AG12" s="499"/>
      <c r="AH12" s="499"/>
      <c r="AI12" s="499"/>
      <c r="AJ12" s="499"/>
      <c r="AK12" s="499"/>
      <c r="AL12" s="501"/>
      <c r="AM12" s="498"/>
      <c r="AN12" s="563" t="s">
        <v>14</v>
      </c>
      <c r="AO12" s="563"/>
      <c r="AP12" s="563"/>
      <c r="AQ12" s="502"/>
    </row>
    <row r="13" spans="2:43" s="10" customFormat="1" ht="44.25" customHeight="1">
      <c r="B13" s="494"/>
      <c r="C13" s="503" t="s">
        <v>15</v>
      </c>
      <c r="D13" s="504"/>
      <c r="E13" s="507" t="s">
        <v>16</v>
      </c>
      <c r="F13" s="510" t="s">
        <v>17</v>
      </c>
      <c r="G13" s="512" t="s">
        <v>18</v>
      </c>
      <c r="H13" s="512" t="s">
        <v>19</v>
      </c>
      <c r="I13" s="514" t="s">
        <v>20</v>
      </c>
      <c r="J13" s="11"/>
      <c r="K13" s="510" t="s">
        <v>21</v>
      </c>
      <c r="L13" s="512"/>
      <c r="M13" s="512"/>
      <c r="N13" s="12"/>
      <c r="O13" s="512" t="s">
        <v>22</v>
      </c>
      <c r="P13" s="507"/>
      <c r="Q13" s="503" t="s">
        <v>23</v>
      </c>
      <c r="R13" s="534"/>
      <c r="S13" s="534"/>
      <c r="T13" s="534"/>
      <c r="U13" s="534"/>
      <c r="V13" s="534"/>
      <c r="W13" s="534"/>
      <c r="X13" s="534"/>
      <c r="Y13" s="534"/>
      <c r="Z13" s="534"/>
      <c r="AA13" s="534"/>
      <c r="AB13" s="534"/>
      <c r="AC13" s="534"/>
      <c r="AD13" s="534"/>
      <c r="AE13" s="504"/>
      <c r="AF13" s="528" t="s">
        <v>24</v>
      </c>
      <c r="AG13" s="530" t="s">
        <v>25</v>
      </c>
      <c r="AH13" s="512"/>
      <c r="AI13" s="512"/>
      <c r="AJ13" s="512"/>
      <c r="AK13" s="512"/>
      <c r="AL13" s="512"/>
      <c r="AM13" s="562"/>
      <c r="AN13" s="531" t="s">
        <v>26</v>
      </c>
      <c r="AO13" s="532"/>
      <c r="AP13" s="533"/>
      <c r="AQ13" s="515" t="s">
        <v>27</v>
      </c>
    </row>
    <row r="14" spans="2:43" s="10" customFormat="1" ht="66" customHeight="1">
      <c r="B14" s="494"/>
      <c r="C14" s="505"/>
      <c r="D14" s="506"/>
      <c r="E14" s="508"/>
      <c r="F14" s="511"/>
      <c r="G14" s="513"/>
      <c r="H14" s="513"/>
      <c r="I14" s="416"/>
      <c r="J14" s="13"/>
      <c r="K14" s="518" t="s">
        <v>28</v>
      </c>
      <c r="L14" s="519"/>
      <c r="M14" s="522" t="s">
        <v>29</v>
      </c>
      <c r="N14" s="519"/>
      <c r="O14" s="415" t="s">
        <v>30</v>
      </c>
      <c r="P14" s="416"/>
      <c r="Q14" s="535"/>
      <c r="R14" s="536"/>
      <c r="S14" s="536"/>
      <c r="T14" s="536"/>
      <c r="U14" s="536"/>
      <c r="V14" s="536"/>
      <c r="W14" s="536"/>
      <c r="X14" s="536"/>
      <c r="Y14" s="536"/>
      <c r="Z14" s="536"/>
      <c r="AA14" s="536"/>
      <c r="AB14" s="536"/>
      <c r="AC14" s="536"/>
      <c r="AD14" s="536"/>
      <c r="AE14" s="530"/>
      <c r="AF14" s="527"/>
      <c r="AG14" s="524" t="s">
        <v>28</v>
      </c>
      <c r="AH14" s="415"/>
      <c r="AI14" s="415" t="s">
        <v>29</v>
      </c>
      <c r="AJ14" s="415"/>
      <c r="AK14" s="415" t="s">
        <v>30</v>
      </c>
      <c r="AL14" s="415"/>
      <c r="AM14" s="561"/>
      <c r="AN14" s="414" t="s">
        <v>31</v>
      </c>
      <c r="AO14" s="415" t="s">
        <v>32</v>
      </c>
      <c r="AP14" s="416" t="s">
        <v>33</v>
      </c>
      <c r="AQ14" s="516"/>
    </row>
    <row r="15" spans="2:43" s="10" customFormat="1" ht="18" customHeight="1">
      <c r="B15" s="494"/>
      <c r="C15" s="505"/>
      <c r="D15" s="506"/>
      <c r="E15" s="508"/>
      <c r="F15" s="511"/>
      <c r="G15" s="513"/>
      <c r="H15" s="513"/>
      <c r="I15" s="416"/>
      <c r="J15" s="14"/>
      <c r="K15" s="520"/>
      <c r="L15" s="521"/>
      <c r="M15" s="523"/>
      <c r="N15" s="521"/>
      <c r="O15" s="415" t="s">
        <v>34</v>
      </c>
      <c r="P15" s="416" t="s">
        <v>35</v>
      </c>
      <c r="Q15" s="518" t="s">
        <v>36</v>
      </c>
      <c r="R15" s="519"/>
      <c r="S15" s="415" t="s">
        <v>37</v>
      </c>
      <c r="T15" s="15"/>
      <c r="U15" s="415" t="s">
        <v>38</v>
      </c>
      <c r="V15" s="15"/>
      <c r="W15" s="415" t="s">
        <v>227</v>
      </c>
      <c r="X15" s="15"/>
      <c r="Y15" s="415" t="s">
        <v>39</v>
      </c>
      <c r="Z15" s="15"/>
      <c r="AA15" s="415" t="s">
        <v>40</v>
      </c>
      <c r="AB15" s="15"/>
      <c r="AC15" s="415" t="s">
        <v>41</v>
      </c>
      <c r="AD15" s="15"/>
      <c r="AE15" s="415" t="s">
        <v>42</v>
      </c>
      <c r="AF15" s="527"/>
      <c r="AG15" s="524"/>
      <c r="AH15" s="415"/>
      <c r="AI15" s="415"/>
      <c r="AJ15" s="415"/>
      <c r="AK15" s="415" t="s">
        <v>34</v>
      </c>
      <c r="AL15" s="415" t="s">
        <v>35</v>
      </c>
      <c r="AM15" s="561" t="s">
        <v>43</v>
      </c>
      <c r="AN15" s="414"/>
      <c r="AO15" s="415"/>
      <c r="AP15" s="416"/>
      <c r="AQ15" s="516"/>
    </row>
    <row r="16" spans="2:43" s="10" customFormat="1" ht="87.75" customHeight="1" thickBot="1">
      <c r="B16" s="495"/>
      <c r="C16" s="505"/>
      <c r="D16" s="506"/>
      <c r="E16" s="509"/>
      <c r="F16" s="16" t="s">
        <v>44</v>
      </c>
      <c r="G16" s="17" t="s">
        <v>45</v>
      </c>
      <c r="H16" s="17" t="s">
        <v>46</v>
      </c>
      <c r="I16" s="418"/>
      <c r="J16" s="14"/>
      <c r="K16" s="520"/>
      <c r="L16" s="521"/>
      <c r="M16" s="523"/>
      <c r="N16" s="521"/>
      <c r="O16" s="417"/>
      <c r="P16" s="418"/>
      <c r="Q16" s="520"/>
      <c r="R16" s="521"/>
      <c r="S16" s="417"/>
      <c r="T16" s="18"/>
      <c r="U16" s="417"/>
      <c r="V16" s="18"/>
      <c r="W16" s="417"/>
      <c r="X16" s="18"/>
      <c r="Y16" s="417"/>
      <c r="Z16" s="18"/>
      <c r="AA16" s="417"/>
      <c r="AB16" s="18"/>
      <c r="AC16" s="417"/>
      <c r="AD16" s="18"/>
      <c r="AE16" s="417"/>
      <c r="AF16" s="529"/>
      <c r="AG16" s="519"/>
      <c r="AH16" s="417"/>
      <c r="AI16" s="417"/>
      <c r="AJ16" s="417"/>
      <c r="AK16" s="417"/>
      <c r="AL16" s="417"/>
      <c r="AM16" s="522"/>
      <c r="AN16" s="554"/>
      <c r="AO16" s="555"/>
      <c r="AP16" s="556"/>
      <c r="AQ16" s="517"/>
    </row>
    <row r="17" spans="2:43" s="311" customFormat="1" ht="198">
      <c r="B17" s="306">
        <v>1</v>
      </c>
      <c r="C17" s="307" t="s">
        <v>100</v>
      </c>
      <c r="D17" s="157" t="s">
        <v>105</v>
      </c>
      <c r="E17" s="248" t="s">
        <v>263</v>
      </c>
      <c r="F17" s="158" t="s">
        <v>264</v>
      </c>
      <c r="G17" s="159" t="s">
        <v>265</v>
      </c>
      <c r="H17" s="159" t="s">
        <v>266</v>
      </c>
      <c r="I17" s="254" t="s">
        <v>72</v>
      </c>
      <c r="J17" s="243" t="str">
        <f>IF(I17="corrupción","impactoco","impacto")</f>
        <v>impacto</v>
      </c>
      <c r="K17" s="160" t="s">
        <v>131</v>
      </c>
      <c r="L17" s="162" t="str">
        <f t="shared" ref="L17:L34" si="0">IF(K17="RARO","1",IF(K17="IMPROBABLE","2",IF(K17="POSIBLE","3",IF(K17="PROBABLE","4",IF(K17="CASI CIERTA","5","")))))</f>
        <v>3</v>
      </c>
      <c r="M17" s="161" t="s">
        <v>137</v>
      </c>
      <c r="N17" s="162" t="str">
        <f>IF(M17="INSIGNIFICANTE","1",IF(M17="MENOR","2",IF(M17="MODERADO","3",IF(M17="MAYOR","4",IF(M17="CATASTRÓFICO","5","")))))</f>
        <v>2</v>
      </c>
      <c r="O17" s="163">
        <f>IF(L17="","",L17*N17)</f>
        <v>6</v>
      </c>
      <c r="P17" s="164" t="str">
        <f>IF(O17="","",IF(O17&gt;=15,"RIESGO EXTREMO",IF(O17&gt;=7,"RIESGO ALTO",IF(O17&gt;=4,"RIESGO MODERADO",IF(O17&gt;=1,"RIESGO BAJO","")))))</f>
        <v>RIESGO MODERADO</v>
      </c>
      <c r="Q17" s="440" t="s">
        <v>267</v>
      </c>
      <c r="R17" s="441"/>
      <c r="S17" s="161" t="s">
        <v>55</v>
      </c>
      <c r="T17" s="165">
        <f>IF(S17="SI",15,0)</f>
        <v>15</v>
      </c>
      <c r="U17" s="161" t="s">
        <v>55</v>
      </c>
      <c r="V17" s="165">
        <f>IF(U17="SI",5,0)</f>
        <v>5</v>
      </c>
      <c r="W17" s="161" t="s">
        <v>55</v>
      </c>
      <c r="X17" s="166">
        <f>IF(W17="SI",25,0)</f>
        <v>25</v>
      </c>
      <c r="Y17" s="161" t="s">
        <v>55</v>
      </c>
      <c r="Z17" s="165">
        <f>IF(Y17="SI",15,0)</f>
        <v>15</v>
      </c>
      <c r="AA17" s="161" t="s">
        <v>55</v>
      </c>
      <c r="AB17" s="166">
        <f>IF(AA17="SI",10,0)</f>
        <v>10</v>
      </c>
      <c r="AC17" s="161" t="s">
        <v>55</v>
      </c>
      <c r="AD17" s="165">
        <f>IF(AC17="SI",30,0)</f>
        <v>30</v>
      </c>
      <c r="AE17" s="167">
        <f>T17+V17+X17+Z17+AB17+AD17</f>
        <v>100</v>
      </c>
      <c r="AF17" s="321" t="str">
        <f>IF(AE17="","",IF(AE17="","",IF(AE17&gt;76,"2",IF(AE17&gt;=51,"1",IF(AE17&gt;=0,"0","")))))</f>
        <v>2</v>
      </c>
      <c r="AG17" s="160" t="s">
        <v>74</v>
      </c>
      <c r="AH17" s="162" t="str">
        <f t="shared" ref="AH17:AH34" si="1">IF(AG17="RARO","1",IF(AG17="IMPROBABLE","2",IF(AG17="POSIBLE","3",IF(AG17="PROBABLE","4",IF(AG17="CASI CIERTA","5","")))))</f>
        <v>1</v>
      </c>
      <c r="AI17" s="161" t="s">
        <v>137</v>
      </c>
      <c r="AJ17" s="162" t="str">
        <f>IF(AI17="INSIGNIFICANTE","1",IF(AI17="MENOR","2",IF(AI17="MODERADO","3",IF(AI17="MAYOR","4",IF(AI17="CATASTRÓFICO","5","")))))</f>
        <v>2</v>
      </c>
      <c r="AK17" s="163">
        <f t="shared" ref="AK17:AK31" si="2">IF(AH17="","",AH17*AJ17)</f>
        <v>2</v>
      </c>
      <c r="AL17" s="163" t="str">
        <f>IF(AK17="","",IF(AK17&gt;=15,"RIESGO EXTREMO",IF(AK17&gt;=7,"RIESGO ALTO",IF(AK17&gt;=4,"RIESGO MODERADO",IF(AK17&gt;=1,"RIESGO BAJO","")))))</f>
        <v>RIESGO BAJO</v>
      </c>
      <c r="AM17" s="164" t="str">
        <f>IF(AL17="","",IF(AL17="RIESGO EXTREMO","COMPARTIR O TRANSFERIR EL RIESGO",IF(AL17="RIESGO ALTO","EVITAR EL RIESGO",IF(AL17="RIESGO MODERADO","REDUCIR EL RIESGO",IF(AL17="RIESGO BAJO","ASUMIR","")))))</f>
        <v>ASUMIR</v>
      </c>
      <c r="AN17" s="334" t="s">
        <v>268</v>
      </c>
      <c r="AO17" s="232" t="s">
        <v>269</v>
      </c>
      <c r="AP17" s="324">
        <v>42612</v>
      </c>
      <c r="AQ17" s="335" t="s">
        <v>270</v>
      </c>
    </row>
    <row r="18" spans="2:43" s="311" customFormat="1" ht="162">
      <c r="B18" s="312">
        <v>2</v>
      </c>
      <c r="C18" s="313" t="s">
        <v>100</v>
      </c>
      <c r="D18" s="171" t="s">
        <v>108</v>
      </c>
      <c r="E18" s="250" t="s">
        <v>177</v>
      </c>
      <c r="F18" s="336" t="s">
        <v>271</v>
      </c>
      <c r="G18" s="173" t="s">
        <v>272</v>
      </c>
      <c r="H18" s="173" t="s">
        <v>273</v>
      </c>
      <c r="I18" s="255" t="s">
        <v>72</v>
      </c>
      <c r="J18" s="244" t="str">
        <f t="shared" ref="J18:J34" si="3">IF(I18="corrupción","impactoco","impacto")</f>
        <v>impacto</v>
      </c>
      <c r="K18" s="174" t="s">
        <v>131</v>
      </c>
      <c r="L18" s="176" t="str">
        <f t="shared" si="0"/>
        <v>3</v>
      </c>
      <c r="M18" s="175" t="s">
        <v>137</v>
      </c>
      <c r="N18" s="176" t="str">
        <f t="shared" ref="N18:N34" si="4">IF(M18="INSIGNIFICANTE","1",IF(M18="MENOR","2",IF(M18="MODERADO","3",IF(M18="MAYOR","4",IF(M18="CATASTRÓFICO","5","")))))</f>
        <v>2</v>
      </c>
      <c r="O18" s="177">
        <f t="shared" ref="O18:O31" si="5">IF(L18="","",L18*N18)</f>
        <v>6</v>
      </c>
      <c r="P18" s="178" t="str">
        <f t="shared" ref="P18:P31" si="6">IF(O18="","",IF(O18&gt;=15,"RIESGO EXTREMO",IF(O18&gt;=7,"RIESGO ALTO",IF(O18&gt;=4,"RIESGO MODERADO",IF(O18&gt;=1,"RIESGO BAJO","")))))</f>
        <v>RIESGO MODERADO</v>
      </c>
      <c r="Q18" s="442" t="s">
        <v>274</v>
      </c>
      <c r="R18" s="443"/>
      <c r="S18" s="175" t="s">
        <v>55</v>
      </c>
      <c r="T18" s="179">
        <f t="shared" ref="T18:T34" si="7">IF(S18="SI",15,0)</f>
        <v>15</v>
      </c>
      <c r="U18" s="175" t="s">
        <v>55</v>
      </c>
      <c r="V18" s="179">
        <f t="shared" ref="V18:V34" si="8">IF(U18="SI",5,0)</f>
        <v>5</v>
      </c>
      <c r="W18" s="175" t="s">
        <v>55</v>
      </c>
      <c r="X18" s="180">
        <f t="shared" ref="X18:X20" si="9">IF(W18="SI",25,0)</f>
        <v>25</v>
      </c>
      <c r="Y18" s="175" t="s">
        <v>55</v>
      </c>
      <c r="Z18" s="179">
        <f t="shared" ref="Z18:Z34" si="10">IF(Y18="SI",15,0)</f>
        <v>15</v>
      </c>
      <c r="AA18" s="175" t="s">
        <v>55</v>
      </c>
      <c r="AB18" s="180">
        <f t="shared" ref="AB18:AB34" si="11">IF(AA18="SI",10,0)</f>
        <v>10</v>
      </c>
      <c r="AC18" s="175" t="s">
        <v>55</v>
      </c>
      <c r="AD18" s="179">
        <f t="shared" ref="AD18:AD34" si="12">IF(AC18="SI",30,0)</f>
        <v>30</v>
      </c>
      <c r="AE18" s="181">
        <f t="shared" ref="AE18:AE20" si="13">T18+V18+X18+Z18+AB18+AD18</f>
        <v>100</v>
      </c>
      <c r="AF18" s="325" t="str">
        <f t="shared" ref="AF18:AF34" si="14">IF(AE18="","",IF(AE18="","",IF(AE18&gt;76,"2",IF(AE18&gt;=51,"1",IF(AE18&gt;=0,"0","")))))</f>
        <v>2</v>
      </c>
      <c r="AG18" s="174" t="s">
        <v>74</v>
      </c>
      <c r="AH18" s="176" t="str">
        <f t="shared" si="1"/>
        <v>1</v>
      </c>
      <c r="AI18" s="175" t="s">
        <v>137</v>
      </c>
      <c r="AJ18" s="176" t="str">
        <f t="shared" ref="AJ18:AJ34" si="15">IF(AI18="INSIGNIFICANTE","1",IF(AI18="MENOR","2",IF(AI18="MODERADO","3",IF(AI18="MAYOR","4",IF(AI18="CATASTRÓFICO","5","")))))</f>
        <v>2</v>
      </c>
      <c r="AK18" s="177">
        <f t="shared" si="2"/>
        <v>2</v>
      </c>
      <c r="AL18" s="177" t="str">
        <f t="shared" ref="AL18:AL31" si="16">IF(AK18="","",IF(AK18&gt;=15,"RIESGO EXTREMO",IF(AK18&gt;=7,"RIESGO ALTO",IF(AK18&gt;=4,"RIESGO MODERADO",IF(AK18&gt;=1,"RIESGO BAJO","")))))</f>
        <v>RIESGO BAJO</v>
      </c>
      <c r="AM18" s="178" t="str">
        <f t="shared" ref="AM18:AM34" si="17">IF(AL18="","",IF(AL18="RIESGO EXTREMO","COMPARTIR O TRANSFERIR EL RIESGO",IF(AL18="RIESGO ALTO","EVITAR EL RIESGO",IF(AL18="RIESGO MODERADO","REDUCIR EL RIESGO",IF(AL18="RIESGO BAJO","ASUMIR","")))))</f>
        <v>ASUMIR</v>
      </c>
      <c r="AN18" s="337" t="s">
        <v>275</v>
      </c>
      <c r="AO18" s="196" t="s">
        <v>276</v>
      </c>
      <c r="AP18" s="327">
        <v>42612</v>
      </c>
      <c r="AQ18" s="338" t="s">
        <v>277</v>
      </c>
    </row>
    <row r="19" spans="2:43" s="311" customFormat="1" ht="234">
      <c r="B19" s="312">
        <v>3</v>
      </c>
      <c r="C19" s="313" t="s">
        <v>100</v>
      </c>
      <c r="D19" s="171" t="s">
        <v>105</v>
      </c>
      <c r="E19" s="339" t="s">
        <v>263</v>
      </c>
      <c r="F19" s="340" t="s">
        <v>278</v>
      </c>
      <c r="G19" s="173" t="s">
        <v>279</v>
      </c>
      <c r="H19" s="173" t="s">
        <v>280</v>
      </c>
      <c r="I19" s="255" t="s">
        <v>116</v>
      </c>
      <c r="J19" s="244" t="str">
        <f t="shared" si="3"/>
        <v>impacto</v>
      </c>
      <c r="K19" s="174" t="s">
        <v>52</v>
      </c>
      <c r="L19" s="176" t="str">
        <f t="shared" si="0"/>
        <v>5</v>
      </c>
      <c r="M19" s="175" t="s">
        <v>53</v>
      </c>
      <c r="N19" s="176" t="str">
        <f t="shared" si="4"/>
        <v>4</v>
      </c>
      <c r="O19" s="177">
        <f t="shared" si="5"/>
        <v>20</v>
      </c>
      <c r="P19" s="178" t="str">
        <f t="shared" si="6"/>
        <v>RIESGO EXTREMO</v>
      </c>
      <c r="Q19" s="442" t="s">
        <v>281</v>
      </c>
      <c r="R19" s="443"/>
      <c r="S19" s="175" t="s">
        <v>55</v>
      </c>
      <c r="T19" s="179">
        <f t="shared" si="7"/>
        <v>15</v>
      </c>
      <c r="U19" s="175" t="s">
        <v>55</v>
      </c>
      <c r="V19" s="179">
        <f t="shared" si="8"/>
        <v>5</v>
      </c>
      <c r="W19" s="175" t="s">
        <v>55</v>
      </c>
      <c r="X19" s="180">
        <f t="shared" si="9"/>
        <v>25</v>
      </c>
      <c r="Y19" s="175" t="s">
        <v>55</v>
      </c>
      <c r="Z19" s="179">
        <f t="shared" si="10"/>
        <v>15</v>
      </c>
      <c r="AA19" s="175" t="s">
        <v>55</v>
      </c>
      <c r="AB19" s="180">
        <f t="shared" si="11"/>
        <v>10</v>
      </c>
      <c r="AC19" s="175" t="s">
        <v>55</v>
      </c>
      <c r="AD19" s="179">
        <f t="shared" si="12"/>
        <v>30</v>
      </c>
      <c r="AE19" s="181">
        <f t="shared" si="13"/>
        <v>100</v>
      </c>
      <c r="AF19" s="325" t="str">
        <f t="shared" si="14"/>
        <v>2</v>
      </c>
      <c r="AG19" s="174" t="s">
        <v>131</v>
      </c>
      <c r="AH19" s="176" t="str">
        <f t="shared" si="1"/>
        <v>3</v>
      </c>
      <c r="AI19" s="175" t="s">
        <v>53</v>
      </c>
      <c r="AJ19" s="176" t="str">
        <f t="shared" si="15"/>
        <v>4</v>
      </c>
      <c r="AK19" s="177">
        <f t="shared" si="2"/>
        <v>12</v>
      </c>
      <c r="AL19" s="177" t="str">
        <f t="shared" si="16"/>
        <v>RIESGO ALTO</v>
      </c>
      <c r="AM19" s="178" t="str">
        <f t="shared" si="17"/>
        <v>EVITAR EL RIESGO</v>
      </c>
      <c r="AN19" s="341" t="s">
        <v>282</v>
      </c>
      <c r="AO19" s="196" t="s">
        <v>276</v>
      </c>
      <c r="AP19" s="327">
        <v>42728</v>
      </c>
      <c r="AQ19" s="338" t="s">
        <v>283</v>
      </c>
    </row>
    <row r="20" spans="2:43" s="311" customFormat="1" ht="72.75" thickBot="1">
      <c r="B20" s="342">
        <v>4</v>
      </c>
      <c r="C20" s="343" t="s">
        <v>47</v>
      </c>
      <c r="D20" s="207" t="s">
        <v>48</v>
      </c>
      <c r="E20" s="252" t="s">
        <v>49</v>
      </c>
      <c r="F20" s="344" t="s">
        <v>284</v>
      </c>
      <c r="G20" s="209" t="s">
        <v>285</v>
      </c>
      <c r="H20" s="209" t="s">
        <v>286</v>
      </c>
      <c r="I20" s="256" t="s">
        <v>51</v>
      </c>
      <c r="J20" s="245" t="str">
        <f t="shared" si="3"/>
        <v>impacto</v>
      </c>
      <c r="K20" s="210" t="s">
        <v>65</v>
      </c>
      <c r="L20" s="212" t="str">
        <f t="shared" si="0"/>
        <v>4</v>
      </c>
      <c r="M20" s="211" t="s">
        <v>53</v>
      </c>
      <c r="N20" s="212" t="str">
        <f t="shared" si="4"/>
        <v>4</v>
      </c>
      <c r="O20" s="213">
        <f t="shared" si="5"/>
        <v>16</v>
      </c>
      <c r="P20" s="214" t="str">
        <f t="shared" si="6"/>
        <v>RIESGO EXTREMO</v>
      </c>
      <c r="Q20" s="444" t="s">
        <v>287</v>
      </c>
      <c r="R20" s="445"/>
      <c r="S20" s="211" t="s">
        <v>55</v>
      </c>
      <c r="T20" s="215">
        <f t="shared" si="7"/>
        <v>15</v>
      </c>
      <c r="U20" s="211" t="s">
        <v>55</v>
      </c>
      <c r="V20" s="215">
        <f t="shared" si="8"/>
        <v>5</v>
      </c>
      <c r="W20" s="211" t="s">
        <v>55</v>
      </c>
      <c r="X20" s="216">
        <f t="shared" si="9"/>
        <v>25</v>
      </c>
      <c r="Y20" s="211" t="s">
        <v>55</v>
      </c>
      <c r="Z20" s="215">
        <f t="shared" si="10"/>
        <v>15</v>
      </c>
      <c r="AA20" s="211" t="s">
        <v>55</v>
      </c>
      <c r="AB20" s="216">
        <f t="shared" si="11"/>
        <v>10</v>
      </c>
      <c r="AC20" s="211" t="s">
        <v>55</v>
      </c>
      <c r="AD20" s="215">
        <f t="shared" si="12"/>
        <v>30</v>
      </c>
      <c r="AE20" s="217">
        <f t="shared" si="13"/>
        <v>100</v>
      </c>
      <c r="AF20" s="345" t="str">
        <f t="shared" si="14"/>
        <v>2</v>
      </c>
      <c r="AG20" s="210" t="s">
        <v>73</v>
      </c>
      <c r="AH20" s="212" t="str">
        <f t="shared" si="1"/>
        <v>2</v>
      </c>
      <c r="AI20" s="211" t="s">
        <v>53</v>
      </c>
      <c r="AJ20" s="212" t="str">
        <f t="shared" si="15"/>
        <v>4</v>
      </c>
      <c r="AK20" s="213">
        <f t="shared" si="2"/>
        <v>8</v>
      </c>
      <c r="AL20" s="213" t="str">
        <f t="shared" si="16"/>
        <v>RIESGO ALTO</v>
      </c>
      <c r="AM20" s="214" t="str">
        <f t="shared" si="17"/>
        <v>EVITAR EL RIESGO</v>
      </c>
      <c r="AN20" s="346" t="s">
        <v>288</v>
      </c>
      <c r="AO20" s="234" t="s">
        <v>276</v>
      </c>
      <c r="AP20" s="347">
        <v>42728</v>
      </c>
      <c r="AQ20" s="348"/>
    </row>
    <row r="21" spans="2:43" s="19" customFormat="1" ht="15.75" hidden="1">
      <c r="B21" s="112">
        <v>7</v>
      </c>
      <c r="C21" s="113"/>
      <c r="D21" s="114"/>
      <c r="E21" s="115"/>
      <c r="F21" s="116"/>
      <c r="G21" s="111"/>
      <c r="H21" s="111"/>
      <c r="I21" s="117"/>
      <c r="J21" s="118" t="str">
        <f t="shared" si="3"/>
        <v>impacto</v>
      </c>
      <c r="K21" s="119"/>
      <c r="L21" s="120" t="str">
        <f t="shared" si="0"/>
        <v/>
      </c>
      <c r="M21" s="121"/>
      <c r="N21" s="120" t="str">
        <f t="shared" si="4"/>
        <v/>
      </c>
      <c r="O21" s="122" t="str">
        <f t="shared" si="5"/>
        <v/>
      </c>
      <c r="P21" s="123" t="str">
        <f t="shared" si="6"/>
        <v/>
      </c>
      <c r="Q21" s="549"/>
      <c r="R21" s="550"/>
      <c r="S21" s="121"/>
      <c r="T21" s="124">
        <f t="shared" si="7"/>
        <v>0</v>
      </c>
      <c r="U21" s="121"/>
      <c r="V21" s="124">
        <f t="shared" si="8"/>
        <v>0</v>
      </c>
      <c r="W21" s="121"/>
      <c r="X21" s="125">
        <f t="shared" ref="X21:X34" si="18">IF(W21="SI",15,0)</f>
        <v>0</v>
      </c>
      <c r="Y21" s="121"/>
      <c r="Z21" s="124">
        <f t="shared" si="10"/>
        <v>0</v>
      </c>
      <c r="AA21" s="121"/>
      <c r="AB21" s="125">
        <f t="shared" si="11"/>
        <v>0</v>
      </c>
      <c r="AC21" s="121"/>
      <c r="AD21" s="124">
        <f t="shared" si="12"/>
        <v>0</v>
      </c>
      <c r="AE21" s="126" t="e">
        <f>T21+V21+X21+#REF!+Z21+AB21+AD21</f>
        <v>#REF!</v>
      </c>
      <c r="AF21" s="127" t="e">
        <f t="shared" si="14"/>
        <v>#REF!</v>
      </c>
      <c r="AG21" s="119"/>
      <c r="AH21" s="120" t="str">
        <f t="shared" si="1"/>
        <v/>
      </c>
      <c r="AI21" s="121"/>
      <c r="AJ21" s="120" t="str">
        <f t="shared" si="15"/>
        <v/>
      </c>
      <c r="AK21" s="122" t="str">
        <f t="shared" si="2"/>
        <v/>
      </c>
      <c r="AL21" s="123" t="str">
        <f t="shared" si="16"/>
        <v/>
      </c>
      <c r="AM21" s="123" t="str">
        <f t="shared" si="17"/>
        <v/>
      </c>
      <c r="AN21" s="128"/>
      <c r="AO21" s="122"/>
      <c r="AP21" s="59"/>
      <c r="AQ21" s="129"/>
    </row>
    <row r="22" spans="2:43" s="19" customFormat="1" ht="15.75" hidden="1">
      <c r="B22" s="41">
        <v>8</v>
      </c>
      <c r="C22" s="42"/>
      <c r="D22" s="43"/>
      <c r="E22" s="44"/>
      <c r="F22" s="45"/>
      <c r="G22" s="62"/>
      <c r="H22" s="62"/>
      <c r="I22" s="46"/>
      <c r="J22" s="47" t="str">
        <f t="shared" si="3"/>
        <v>impacto</v>
      </c>
      <c r="K22" s="48"/>
      <c r="L22" s="49" t="str">
        <f t="shared" si="0"/>
        <v/>
      </c>
      <c r="M22" s="50"/>
      <c r="N22" s="49" t="str">
        <f t="shared" si="4"/>
        <v/>
      </c>
      <c r="O22" s="51" t="str">
        <f t="shared" si="5"/>
        <v/>
      </c>
      <c r="P22" s="52" t="str">
        <f t="shared" si="6"/>
        <v/>
      </c>
      <c r="Q22" s="537"/>
      <c r="R22" s="538"/>
      <c r="S22" s="50"/>
      <c r="T22" s="53">
        <f t="shared" si="7"/>
        <v>0</v>
      </c>
      <c r="U22" s="50"/>
      <c r="V22" s="53">
        <f t="shared" si="8"/>
        <v>0</v>
      </c>
      <c r="W22" s="50"/>
      <c r="X22" s="54">
        <f t="shared" si="18"/>
        <v>0</v>
      </c>
      <c r="Y22" s="50"/>
      <c r="Z22" s="53">
        <f t="shared" si="10"/>
        <v>0</v>
      </c>
      <c r="AA22" s="50"/>
      <c r="AB22" s="54">
        <f t="shared" si="11"/>
        <v>0</v>
      </c>
      <c r="AC22" s="50"/>
      <c r="AD22" s="53">
        <f t="shared" si="12"/>
        <v>0</v>
      </c>
      <c r="AE22" s="55" t="e">
        <f>T22+V22+X22+#REF!+Z22+AB22+AD22</f>
        <v>#REF!</v>
      </c>
      <c r="AF22" s="56" t="e">
        <f t="shared" si="14"/>
        <v>#REF!</v>
      </c>
      <c r="AG22" s="48"/>
      <c r="AH22" s="49" t="str">
        <f t="shared" si="1"/>
        <v/>
      </c>
      <c r="AI22" s="50"/>
      <c r="AJ22" s="49" t="str">
        <f t="shared" si="15"/>
        <v/>
      </c>
      <c r="AK22" s="51" t="str">
        <f t="shared" si="2"/>
        <v/>
      </c>
      <c r="AL22" s="52" t="str">
        <f t="shared" si="16"/>
        <v/>
      </c>
      <c r="AM22" s="52" t="str">
        <f t="shared" si="17"/>
        <v/>
      </c>
      <c r="AN22" s="68"/>
      <c r="AO22" s="51"/>
      <c r="AP22" s="64"/>
      <c r="AQ22" s="69"/>
    </row>
    <row r="23" spans="2:43" s="19" customFormat="1" ht="36.75" hidden="1" customHeight="1">
      <c r="B23" s="41">
        <v>9</v>
      </c>
      <c r="C23" s="42"/>
      <c r="D23" s="43"/>
      <c r="E23" s="44"/>
      <c r="F23" s="45"/>
      <c r="G23" s="62"/>
      <c r="H23" s="111"/>
      <c r="I23" s="46"/>
      <c r="J23" s="47" t="str">
        <f t="shared" si="3"/>
        <v>impacto</v>
      </c>
      <c r="K23" s="48"/>
      <c r="L23" s="49" t="str">
        <f t="shared" si="0"/>
        <v/>
      </c>
      <c r="M23" s="50"/>
      <c r="N23" s="49" t="str">
        <f t="shared" si="4"/>
        <v/>
      </c>
      <c r="O23" s="51" t="str">
        <f t="shared" si="5"/>
        <v/>
      </c>
      <c r="P23" s="52" t="str">
        <f t="shared" si="6"/>
        <v/>
      </c>
      <c r="Q23" s="537"/>
      <c r="R23" s="538"/>
      <c r="S23" s="50"/>
      <c r="T23" s="53">
        <f t="shared" si="7"/>
        <v>0</v>
      </c>
      <c r="U23" s="50"/>
      <c r="V23" s="53">
        <f t="shared" si="8"/>
        <v>0</v>
      </c>
      <c r="W23" s="50"/>
      <c r="X23" s="54">
        <f t="shared" si="18"/>
        <v>0</v>
      </c>
      <c r="Y23" s="50"/>
      <c r="Z23" s="53">
        <f t="shared" si="10"/>
        <v>0</v>
      </c>
      <c r="AA23" s="50"/>
      <c r="AB23" s="54">
        <f t="shared" si="11"/>
        <v>0</v>
      </c>
      <c r="AC23" s="50"/>
      <c r="AD23" s="53">
        <f t="shared" si="12"/>
        <v>0</v>
      </c>
      <c r="AE23" s="55" t="e">
        <f>T23+V23+X23+#REF!+Z23+AB23+AD23</f>
        <v>#REF!</v>
      </c>
      <c r="AF23" s="56" t="e">
        <f t="shared" si="14"/>
        <v>#REF!</v>
      </c>
      <c r="AG23" s="48"/>
      <c r="AH23" s="49" t="str">
        <f t="shared" si="1"/>
        <v/>
      </c>
      <c r="AI23" s="50"/>
      <c r="AJ23" s="49" t="str">
        <f t="shared" si="15"/>
        <v/>
      </c>
      <c r="AK23" s="51" t="str">
        <f t="shared" si="2"/>
        <v/>
      </c>
      <c r="AL23" s="52" t="str">
        <f t="shared" si="16"/>
        <v/>
      </c>
      <c r="AM23" s="52" t="str">
        <f t="shared" si="17"/>
        <v/>
      </c>
      <c r="AN23" s="68"/>
      <c r="AO23" s="51"/>
      <c r="AP23" s="64"/>
      <c r="AQ23" s="69"/>
    </row>
    <row r="24" spans="2:43" s="19" customFormat="1" ht="36.75" hidden="1" customHeight="1">
      <c r="B24" s="41">
        <v>10</v>
      </c>
      <c r="C24" s="42"/>
      <c r="D24" s="43"/>
      <c r="E24" s="44"/>
      <c r="F24" s="45"/>
      <c r="G24" s="62"/>
      <c r="H24" s="62"/>
      <c r="I24" s="46"/>
      <c r="J24" s="47" t="str">
        <f t="shared" si="3"/>
        <v>impacto</v>
      </c>
      <c r="K24" s="48"/>
      <c r="L24" s="49" t="str">
        <f t="shared" si="0"/>
        <v/>
      </c>
      <c r="M24" s="50"/>
      <c r="N24" s="49" t="str">
        <f t="shared" si="4"/>
        <v/>
      </c>
      <c r="O24" s="51"/>
      <c r="P24" s="52"/>
      <c r="Q24" s="537"/>
      <c r="R24" s="538"/>
      <c r="S24" s="50"/>
      <c r="T24" s="53">
        <f t="shared" si="7"/>
        <v>0</v>
      </c>
      <c r="U24" s="50"/>
      <c r="V24" s="53">
        <f t="shared" si="8"/>
        <v>0</v>
      </c>
      <c r="W24" s="50"/>
      <c r="X24" s="54">
        <f t="shared" si="18"/>
        <v>0</v>
      </c>
      <c r="Y24" s="50"/>
      <c r="Z24" s="53">
        <f t="shared" si="10"/>
        <v>0</v>
      </c>
      <c r="AA24" s="50"/>
      <c r="AB24" s="54">
        <f t="shared" si="11"/>
        <v>0</v>
      </c>
      <c r="AC24" s="50"/>
      <c r="AD24" s="53">
        <f t="shared" si="12"/>
        <v>0</v>
      </c>
      <c r="AE24" s="55" t="e">
        <f>T24+V24+X24+#REF!+Z24+AB24+AD24</f>
        <v>#REF!</v>
      </c>
      <c r="AF24" s="56" t="e">
        <f t="shared" si="14"/>
        <v>#REF!</v>
      </c>
      <c r="AG24" s="48"/>
      <c r="AH24" s="49" t="str">
        <f t="shared" si="1"/>
        <v/>
      </c>
      <c r="AI24" s="50"/>
      <c r="AJ24" s="49" t="str">
        <f t="shared" si="15"/>
        <v/>
      </c>
      <c r="AK24" s="51"/>
      <c r="AL24" s="52"/>
      <c r="AM24" s="52" t="str">
        <f t="shared" si="17"/>
        <v/>
      </c>
      <c r="AN24" s="68"/>
      <c r="AO24" s="51"/>
      <c r="AP24" s="64"/>
      <c r="AQ24" s="69"/>
    </row>
    <row r="25" spans="2:43" s="19" customFormat="1" ht="36.75" hidden="1" customHeight="1">
      <c r="B25" s="41">
        <v>11</v>
      </c>
      <c r="C25" s="42"/>
      <c r="D25" s="43"/>
      <c r="E25" s="44"/>
      <c r="F25" s="45"/>
      <c r="G25" s="62"/>
      <c r="H25" s="62"/>
      <c r="I25" s="46"/>
      <c r="J25" s="47" t="str">
        <f t="shared" si="3"/>
        <v>impacto</v>
      </c>
      <c r="K25" s="48"/>
      <c r="L25" s="49" t="str">
        <f t="shared" si="0"/>
        <v/>
      </c>
      <c r="M25" s="50"/>
      <c r="N25" s="49" t="str">
        <f t="shared" si="4"/>
        <v/>
      </c>
      <c r="O25" s="51"/>
      <c r="P25" s="52"/>
      <c r="Q25" s="537"/>
      <c r="R25" s="538"/>
      <c r="S25" s="50"/>
      <c r="T25" s="53">
        <f t="shared" si="7"/>
        <v>0</v>
      </c>
      <c r="U25" s="50"/>
      <c r="V25" s="53">
        <f t="shared" si="8"/>
        <v>0</v>
      </c>
      <c r="W25" s="50"/>
      <c r="X25" s="54">
        <f t="shared" si="18"/>
        <v>0</v>
      </c>
      <c r="Y25" s="50"/>
      <c r="Z25" s="53">
        <f t="shared" si="10"/>
        <v>0</v>
      </c>
      <c r="AA25" s="50"/>
      <c r="AB25" s="54">
        <f t="shared" si="11"/>
        <v>0</v>
      </c>
      <c r="AC25" s="50"/>
      <c r="AD25" s="53">
        <f t="shared" si="12"/>
        <v>0</v>
      </c>
      <c r="AE25" s="55" t="e">
        <f>T25+V25+X25+#REF!+Z25+AB25+AD25</f>
        <v>#REF!</v>
      </c>
      <c r="AF25" s="56" t="e">
        <f t="shared" si="14"/>
        <v>#REF!</v>
      </c>
      <c r="AG25" s="48"/>
      <c r="AH25" s="49" t="str">
        <f t="shared" si="1"/>
        <v/>
      </c>
      <c r="AI25" s="50"/>
      <c r="AJ25" s="49" t="str">
        <f t="shared" si="15"/>
        <v/>
      </c>
      <c r="AK25" s="51"/>
      <c r="AL25" s="52"/>
      <c r="AM25" s="52" t="str">
        <f t="shared" si="17"/>
        <v/>
      </c>
      <c r="AN25" s="68"/>
      <c r="AO25" s="51"/>
      <c r="AP25" s="64"/>
      <c r="AQ25" s="69"/>
    </row>
    <row r="26" spans="2:43" s="19" customFormat="1" ht="36.75" hidden="1" customHeight="1">
      <c r="B26" s="41">
        <v>12</v>
      </c>
      <c r="C26" s="42"/>
      <c r="D26" s="43"/>
      <c r="E26" s="44"/>
      <c r="F26" s="45"/>
      <c r="G26" s="62"/>
      <c r="H26" s="62"/>
      <c r="I26" s="46"/>
      <c r="J26" s="47" t="str">
        <f t="shared" si="3"/>
        <v>impacto</v>
      </c>
      <c r="K26" s="48"/>
      <c r="L26" s="49" t="str">
        <f>IF(K26="RARO","1",IF(K26="IMPROBABLE","2",IF(K26="POSIBLE","3",IF(K26="PROBABLE","4",IF(K26="CASI CIERTA","5","")))))</f>
        <v/>
      </c>
      <c r="M26" s="50"/>
      <c r="N26" s="49" t="str">
        <f>IF(M26="INSIGNIFICANTE","1",IF(M26="MENOR","2",IF(M26="MODERADO","3",IF(M26="MAYOR","4",IF(M26="CATASTRÓFICO","5","")))))</f>
        <v/>
      </c>
      <c r="O26" s="51" t="str">
        <f>IF(L26="","",L26*N26)</f>
        <v/>
      </c>
      <c r="P26" s="52" t="str">
        <f>IF(O26="","",IF(O26&gt;=15,"RIESGO EXTREMO",IF(O26&gt;=7,"RIESGO ALTO",IF(O26&gt;=4,"RIESGO MODERADO",IF(O26&gt;=1,"RIESGO BAJO","")))))</f>
        <v/>
      </c>
      <c r="Q26" s="537"/>
      <c r="R26" s="538"/>
      <c r="S26" s="50"/>
      <c r="T26" s="53">
        <f t="shared" si="7"/>
        <v>0</v>
      </c>
      <c r="U26" s="50"/>
      <c r="V26" s="53">
        <f t="shared" si="8"/>
        <v>0</v>
      </c>
      <c r="W26" s="50"/>
      <c r="X26" s="54">
        <f t="shared" si="18"/>
        <v>0</v>
      </c>
      <c r="Y26" s="50"/>
      <c r="Z26" s="53">
        <f t="shared" si="10"/>
        <v>0</v>
      </c>
      <c r="AA26" s="50"/>
      <c r="AB26" s="54">
        <f t="shared" si="11"/>
        <v>0</v>
      </c>
      <c r="AC26" s="50"/>
      <c r="AD26" s="53">
        <f t="shared" si="12"/>
        <v>0</v>
      </c>
      <c r="AE26" s="55" t="e">
        <f>T26+V26+X26+#REF!+Z26+AB26+AD26</f>
        <v>#REF!</v>
      </c>
      <c r="AF26" s="56" t="e">
        <f t="shared" si="14"/>
        <v>#REF!</v>
      </c>
      <c r="AG26" s="48"/>
      <c r="AH26" s="49" t="str">
        <f t="shared" si="1"/>
        <v/>
      </c>
      <c r="AI26" s="50"/>
      <c r="AJ26" s="49" t="str">
        <f t="shared" si="15"/>
        <v/>
      </c>
      <c r="AK26" s="51" t="str">
        <f>IF(AH26="","",AH26*AJ26)</f>
        <v/>
      </c>
      <c r="AL26" s="52" t="str">
        <f>IF(AK26="","",IF(AK26&gt;=15,"RIESGO EXTREMO",IF(AK26&gt;=7,"RIESGO ALTO",IF(AK26&gt;=4,"RIESGO MODERADO",IF(AK26&gt;=1,"RIESGO BAJO","")))))</f>
        <v/>
      </c>
      <c r="AM26" s="52" t="str">
        <f>IF(AL26="","",IF(AL26="RIESGO EXTREMO","COMPARTIR O TRANSFERIR EL RIESGO",IF(AL26="RIESGO ALTO","EVITAR EL RIESGO",IF(AL26="RIESGO MODERADO","REDUCIR EL RIESGO",IF(AL26="RIESGO BAJO","ASUMIR","")))))</f>
        <v/>
      </c>
      <c r="AN26" s="68"/>
      <c r="AO26" s="51"/>
      <c r="AP26" s="64"/>
      <c r="AQ26" s="69"/>
    </row>
    <row r="27" spans="2:43" s="19" customFormat="1" ht="36.75" hidden="1" customHeight="1">
      <c r="B27" s="41">
        <v>13</v>
      </c>
      <c r="C27" s="42"/>
      <c r="D27" s="43"/>
      <c r="E27" s="44"/>
      <c r="F27" s="45"/>
      <c r="G27" s="62"/>
      <c r="H27" s="62"/>
      <c r="I27" s="46"/>
      <c r="J27" s="47" t="str">
        <f t="shared" si="3"/>
        <v>impacto</v>
      </c>
      <c r="K27" s="48"/>
      <c r="L27" s="49" t="str">
        <f>IF(K27="RARO","1",IF(K27="IMPROBABLE","2",IF(K27="POSIBLE","3",IF(K27="PROBABLE","4",IF(K27="CASI CIERTA","5","")))))</f>
        <v/>
      </c>
      <c r="M27" s="50"/>
      <c r="N27" s="49" t="str">
        <f>IF(M27="INSIGNIFICANTE","1",IF(M27="MENOR","2",IF(M27="MODERADO","3",IF(M27="MAYOR","4",IF(M27="CATASTRÓFICO","5","")))))</f>
        <v/>
      </c>
      <c r="O27" s="51" t="str">
        <f>IF(L27="","",L27*N27)</f>
        <v/>
      </c>
      <c r="P27" s="52" t="str">
        <f>IF(O27="","",IF(O27&gt;=15,"RIESGO EXTREMO",IF(O27&gt;=7,"RIESGO ALTO",IF(O27&gt;=4,"RIESGO MODERADO",IF(O27&gt;=1,"RIESGO BAJO","")))))</f>
        <v/>
      </c>
      <c r="Q27" s="537"/>
      <c r="R27" s="538"/>
      <c r="S27" s="50"/>
      <c r="T27" s="53">
        <f t="shared" si="7"/>
        <v>0</v>
      </c>
      <c r="U27" s="50"/>
      <c r="V27" s="53">
        <f t="shared" si="8"/>
        <v>0</v>
      </c>
      <c r="W27" s="50"/>
      <c r="X27" s="54">
        <f t="shared" si="18"/>
        <v>0</v>
      </c>
      <c r="Y27" s="50"/>
      <c r="Z27" s="53">
        <f t="shared" si="10"/>
        <v>0</v>
      </c>
      <c r="AA27" s="50"/>
      <c r="AB27" s="54">
        <f t="shared" si="11"/>
        <v>0</v>
      </c>
      <c r="AC27" s="50"/>
      <c r="AD27" s="53">
        <f t="shared" si="12"/>
        <v>0</v>
      </c>
      <c r="AE27" s="55" t="e">
        <f>T27+V27+X27+#REF!+Z27+AB27+AD27</f>
        <v>#REF!</v>
      </c>
      <c r="AF27" s="56" t="e">
        <f t="shared" si="14"/>
        <v>#REF!</v>
      </c>
      <c r="AG27" s="48"/>
      <c r="AH27" s="49" t="str">
        <f t="shared" si="1"/>
        <v/>
      </c>
      <c r="AI27" s="50"/>
      <c r="AJ27" s="49" t="str">
        <f t="shared" si="15"/>
        <v/>
      </c>
      <c r="AK27" s="51" t="str">
        <f>IF(AH27="","",AH27*AJ27)</f>
        <v/>
      </c>
      <c r="AL27" s="52" t="str">
        <f>IF(AK27="","",IF(AK27&gt;=15,"RIESGO EXTREMO",IF(AK27&gt;=7,"RIESGO ALTO",IF(AK27&gt;=4,"RIESGO MODERADO",IF(AK27&gt;=1,"RIESGO BAJO","")))))</f>
        <v/>
      </c>
      <c r="AM27" s="52" t="str">
        <f>IF(AL27="","",IF(AL27="RIESGO EXTREMO","COMPARTIR O TRANSFERIR EL RIESGO",IF(AL27="RIESGO ALTO","EVITAR EL RIESGO",IF(AL27="RIESGO MODERADO","REDUCIR EL RIESGO",IF(AL27="RIESGO BAJO","ASUMIR","")))))</f>
        <v/>
      </c>
      <c r="AN27" s="68"/>
      <c r="AO27" s="51"/>
      <c r="AP27" s="64"/>
      <c r="AQ27" s="69"/>
    </row>
    <row r="28" spans="2:43" s="19" customFormat="1" ht="36.75" hidden="1" customHeight="1">
      <c r="B28" s="41">
        <v>14</v>
      </c>
      <c r="C28" s="42"/>
      <c r="D28" s="43"/>
      <c r="E28" s="44"/>
      <c r="F28" s="45"/>
      <c r="G28" s="62"/>
      <c r="H28" s="62"/>
      <c r="I28" s="46"/>
      <c r="J28" s="47" t="str">
        <f t="shared" si="3"/>
        <v>impacto</v>
      </c>
      <c r="K28" s="48"/>
      <c r="L28" s="49" t="str">
        <f>IF(K28="RARO","1",IF(K28="IMPROBABLE","2",IF(K28="POSIBLE","3",IF(K28="PROBABLE","4",IF(K28="CASI CIERTA","5","")))))</f>
        <v/>
      </c>
      <c r="M28" s="50"/>
      <c r="N28" s="49" t="str">
        <f>IF(M28="INSIGNIFICANTE","1",IF(M28="MENOR","2",IF(M28="MODERADO","3",IF(M28="MAYOR","4",IF(M28="CATASTRÓFICO","5","")))))</f>
        <v/>
      </c>
      <c r="O28" s="51"/>
      <c r="P28" s="52"/>
      <c r="Q28" s="537"/>
      <c r="R28" s="538"/>
      <c r="S28" s="50"/>
      <c r="T28" s="53">
        <f t="shared" si="7"/>
        <v>0</v>
      </c>
      <c r="U28" s="50"/>
      <c r="V28" s="53">
        <f t="shared" si="8"/>
        <v>0</v>
      </c>
      <c r="W28" s="50"/>
      <c r="X28" s="54">
        <f t="shared" si="18"/>
        <v>0</v>
      </c>
      <c r="Y28" s="50"/>
      <c r="Z28" s="53">
        <f t="shared" si="10"/>
        <v>0</v>
      </c>
      <c r="AA28" s="50"/>
      <c r="AB28" s="54">
        <f t="shared" si="11"/>
        <v>0</v>
      </c>
      <c r="AC28" s="50"/>
      <c r="AD28" s="53">
        <f t="shared" si="12"/>
        <v>0</v>
      </c>
      <c r="AE28" s="55" t="e">
        <f>T28+V28+X28+#REF!+Z28+AB28+AD28</f>
        <v>#REF!</v>
      </c>
      <c r="AF28" s="56" t="e">
        <f t="shared" si="14"/>
        <v>#REF!</v>
      </c>
      <c r="AG28" s="48"/>
      <c r="AH28" s="49" t="str">
        <f t="shared" si="1"/>
        <v/>
      </c>
      <c r="AI28" s="50"/>
      <c r="AJ28" s="49" t="str">
        <f t="shared" si="15"/>
        <v/>
      </c>
      <c r="AK28" s="51"/>
      <c r="AL28" s="52"/>
      <c r="AM28" s="52" t="str">
        <f>IF(AL28="","",IF(AL28="RIESGO EXTREMO","COMPARTIR O TRANSFERIR EL RIESGO",IF(AL28="RIESGO ALTO","EVITAR EL RIESGO",IF(AL28="RIESGO MODERADO","REDUCIR EL RIESGO",IF(AL28="RIESGO BAJO","ASUMIR","")))))</f>
        <v/>
      </c>
      <c r="AN28" s="68"/>
      <c r="AO28" s="51"/>
      <c r="AP28" s="64"/>
      <c r="AQ28" s="69"/>
    </row>
    <row r="29" spans="2:43" s="19" customFormat="1" ht="36.75" hidden="1" customHeight="1">
      <c r="B29" s="41">
        <v>15</v>
      </c>
      <c r="C29" s="42"/>
      <c r="D29" s="43"/>
      <c r="E29" s="44"/>
      <c r="F29" s="45"/>
      <c r="G29" s="62"/>
      <c r="H29" s="62"/>
      <c r="I29" s="46"/>
      <c r="J29" s="47" t="str">
        <f t="shared" si="3"/>
        <v>impacto</v>
      </c>
      <c r="K29" s="48"/>
      <c r="L29" s="49" t="str">
        <f>IF(K29="RARO","1",IF(K29="IMPROBABLE","2",IF(K29="POSIBLE","3",IF(K29="PROBABLE","4",IF(K29="CASI CIERTA","5","")))))</f>
        <v/>
      </c>
      <c r="M29" s="50"/>
      <c r="N29" s="49" t="str">
        <f>IF(M29="INSIGNIFICANTE","1",IF(M29="MENOR","2",IF(M29="MODERADO","3",IF(M29="MAYOR","4",IF(M29="CATASTRÓFICO","5","")))))</f>
        <v/>
      </c>
      <c r="O29" s="51"/>
      <c r="P29" s="52"/>
      <c r="Q29" s="537"/>
      <c r="R29" s="538"/>
      <c r="S29" s="50"/>
      <c r="T29" s="53">
        <f t="shared" si="7"/>
        <v>0</v>
      </c>
      <c r="U29" s="50"/>
      <c r="V29" s="53">
        <f t="shared" si="8"/>
        <v>0</v>
      </c>
      <c r="W29" s="50"/>
      <c r="X29" s="54">
        <f t="shared" si="18"/>
        <v>0</v>
      </c>
      <c r="Y29" s="50"/>
      <c r="Z29" s="53">
        <f t="shared" si="10"/>
        <v>0</v>
      </c>
      <c r="AA29" s="50"/>
      <c r="AB29" s="54">
        <f t="shared" si="11"/>
        <v>0</v>
      </c>
      <c r="AC29" s="50"/>
      <c r="AD29" s="53">
        <f t="shared" si="12"/>
        <v>0</v>
      </c>
      <c r="AE29" s="55" t="e">
        <f>T29+V29+X29+#REF!+Z29+AB29+AD29</f>
        <v>#REF!</v>
      </c>
      <c r="AF29" s="56" t="e">
        <f t="shared" si="14"/>
        <v>#REF!</v>
      </c>
      <c r="AG29" s="48"/>
      <c r="AH29" s="49" t="str">
        <f t="shared" si="1"/>
        <v/>
      </c>
      <c r="AI29" s="50"/>
      <c r="AJ29" s="49" t="str">
        <f t="shared" si="15"/>
        <v/>
      </c>
      <c r="AK29" s="51"/>
      <c r="AL29" s="52"/>
      <c r="AM29" s="52" t="str">
        <f>IF(AL29="","",IF(AL29="RIESGO EXTREMO","COMPARTIR O TRANSFERIR EL RIESGO",IF(AL29="RIESGO ALTO","EVITAR EL RIESGO",IF(AL29="RIESGO MODERADO","REDUCIR EL RIESGO",IF(AL29="RIESGO BAJO","ASUMIR","")))))</f>
        <v/>
      </c>
      <c r="AN29" s="68"/>
      <c r="AO29" s="51"/>
      <c r="AP29" s="64"/>
      <c r="AQ29" s="69"/>
    </row>
    <row r="30" spans="2:43" s="19" customFormat="1" ht="36.75" hidden="1" customHeight="1">
      <c r="B30" s="41">
        <v>16</v>
      </c>
      <c r="C30" s="42"/>
      <c r="D30" s="43"/>
      <c r="E30" s="44"/>
      <c r="F30" s="45"/>
      <c r="G30" s="62"/>
      <c r="H30" s="62"/>
      <c r="I30" s="46"/>
      <c r="J30" s="47" t="str">
        <f t="shared" si="3"/>
        <v>impacto</v>
      </c>
      <c r="K30" s="48"/>
      <c r="L30" s="49" t="str">
        <f t="shared" si="0"/>
        <v/>
      </c>
      <c r="M30" s="50"/>
      <c r="N30" s="49" t="str">
        <f t="shared" si="4"/>
        <v/>
      </c>
      <c r="O30" s="51" t="str">
        <f t="shared" si="5"/>
        <v/>
      </c>
      <c r="P30" s="52" t="str">
        <f t="shared" si="6"/>
        <v/>
      </c>
      <c r="Q30" s="537"/>
      <c r="R30" s="538"/>
      <c r="S30" s="50"/>
      <c r="T30" s="53">
        <f t="shared" si="7"/>
        <v>0</v>
      </c>
      <c r="U30" s="50"/>
      <c r="V30" s="53">
        <f t="shared" si="8"/>
        <v>0</v>
      </c>
      <c r="W30" s="50"/>
      <c r="X30" s="54">
        <f t="shared" si="18"/>
        <v>0</v>
      </c>
      <c r="Y30" s="50"/>
      <c r="Z30" s="53">
        <f t="shared" si="10"/>
        <v>0</v>
      </c>
      <c r="AA30" s="50"/>
      <c r="AB30" s="54">
        <f t="shared" si="11"/>
        <v>0</v>
      </c>
      <c r="AC30" s="50"/>
      <c r="AD30" s="53">
        <f t="shared" si="12"/>
        <v>0</v>
      </c>
      <c r="AE30" s="55" t="e">
        <f>T30+V30+X30+#REF!+Z30+AB30+AD30</f>
        <v>#REF!</v>
      </c>
      <c r="AF30" s="56" t="e">
        <f t="shared" si="14"/>
        <v>#REF!</v>
      </c>
      <c r="AG30" s="48"/>
      <c r="AH30" s="49" t="str">
        <f t="shared" si="1"/>
        <v/>
      </c>
      <c r="AI30" s="50"/>
      <c r="AJ30" s="49" t="str">
        <f t="shared" si="15"/>
        <v/>
      </c>
      <c r="AK30" s="51" t="str">
        <f t="shared" si="2"/>
        <v/>
      </c>
      <c r="AL30" s="52" t="str">
        <f t="shared" si="16"/>
        <v/>
      </c>
      <c r="AM30" s="52" t="str">
        <f t="shared" si="17"/>
        <v/>
      </c>
      <c r="AN30" s="68"/>
      <c r="AO30" s="51"/>
      <c r="AP30" s="64"/>
      <c r="AQ30" s="69"/>
    </row>
    <row r="31" spans="2:43" s="19" customFormat="1" ht="36.75" hidden="1" customHeight="1">
      <c r="B31" s="41">
        <v>17</v>
      </c>
      <c r="C31" s="42"/>
      <c r="D31" s="43"/>
      <c r="E31" s="44"/>
      <c r="F31" s="45"/>
      <c r="G31" s="62"/>
      <c r="H31" s="62"/>
      <c r="I31" s="46"/>
      <c r="J31" s="47" t="str">
        <f t="shared" si="3"/>
        <v>impacto</v>
      </c>
      <c r="K31" s="48"/>
      <c r="L31" s="49" t="str">
        <f t="shared" si="0"/>
        <v/>
      </c>
      <c r="M31" s="50"/>
      <c r="N31" s="49" t="str">
        <f t="shared" si="4"/>
        <v/>
      </c>
      <c r="O31" s="51" t="str">
        <f t="shared" si="5"/>
        <v/>
      </c>
      <c r="P31" s="52" t="str">
        <f t="shared" si="6"/>
        <v/>
      </c>
      <c r="Q31" s="537"/>
      <c r="R31" s="538"/>
      <c r="S31" s="50"/>
      <c r="T31" s="53">
        <f t="shared" si="7"/>
        <v>0</v>
      </c>
      <c r="U31" s="50"/>
      <c r="V31" s="53">
        <f t="shared" si="8"/>
        <v>0</v>
      </c>
      <c r="W31" s="50"/>
      <c r="X31" s="54">
        <f t="shared" si="18"/>
        <v>0</v>
      </c>
      <c r="Y31" s="50"/>
      <c r="Z31" s="53">
        <f t="shared" si="10"/>
        <v>0</v>
      </c>
      <c r="AA31" s="50"/>
      <c r="AB31" s="54">
        <f t="shared" si="11"/>
        <v>0</v>
      </c>
      <c r="AC31" s="50"/>
      <c r="AD31" s="53">
        <f t="shared" si="12"/>
        <v>0</v>
      </c>
      <c r="AE31" s="55" t="e">
        <f>T31+V31+X31+#REF!+Z31+AB31+AD31</f>
        <v>#REF!</v>
      </c>
      <c r="AF31" s="56" t="e">
        <f t="shared" si="14"/>
        <v>#REF!</v>
      </c>
      <c r="AG31" s="48"/>
      <c r="AH31" s="49" t="str">
        <f t="shared" si="1"/>
        <v/>
      </c>
      <c r="AI31" s="50"/>
      <c r="AJ31" s="49" t="str">
        <f t="shared" si="15"/>
        <v/>
      </c>
      <c r="AK31" s="51" t="str">
        <f t="shared" si="2"/>
        <v/>
      </c>
      <c r="AL31" s="52" t="str">
        <f t="shared" si="16"/>
        <v/>
      </c>
      <c r="AM31" s="52" t="str">
        <f t="shared" si="17"/>
        <v/>
      </c>
      <c r="AN31" s="68"/>
      <c r="AO31" s="51"/>
      <c r="AP31" s="64"/>
      <c r="AQ31" s="69"/>
    </row>
    <row r="32" spans="2:43" s="19" customFormat="1" ht="36.75" hidden="1" customHeight="1">
      <c r="B32" s="41">
        <v>18</v>
      </c>
      <c r="C32" s="42"/>
      <c r="D32" s="43"/>
      <c r="E32" s="44"/>
      <c r="F32" s="45"/>
      <c r="G32" s="62"/>
      <c r="H32" s="62"/>
      <c r="I32" s="46"/>
      <c r="J32" s="47" t="str">
        <f t="shared" si="3"/>
        <v>impacto</v>
      </c>
      <c r="K32" s="48"/>
      <c r="L32" s="49" t="str">
        <f t="shared" si="0"/>
        <v/>
      </c>
      <c r="M32" s="50"/>
      <c r="N32" s="49" t="str">
        <f t="shared" si="4"/>
        <v/>
      </c>
      <c r="O32" s="51"/>
      <c r="P32" s="52"/>
      <c r="Q32" s="537"/>
      <c r="R32" s="538"/>
      <c r="S32" s="50"/>
      <c r="T32" s="53">
        <f t="shared" si="7"/>
        <v>0</v>
      </c>
      <c r="U32" s="50"/>
      <c r="V32" s="53">
        <f t="shared" si="8"/>
        <v>0</v>
      </c>
      <c r="W32" s="50"/>
      <c r="X32" s="54">
        <f t="shared" si="18"/>
        <v>0</v>
      </c>
      <c r="Y32" s="50"/>
      <c r="Z32" s="53">
        <f t="shared" si="10"/>
        <v>0</v>
      </c>
      <c r="AA32" s="50"/>
      <c r="AB32" s="54">
        <f t="shared" si="11"/>
        <v>0</v>
      </c>
      <c r="AC32" s="50"/>
      <c r="AD32" s="53">
        <f t="shared" si="12"/>
        <v>0</v>
      </c>
      <c r="AE32" s="55" t="e">
        <f>T32+V32+X32+#REF!+Z32+AB32+AD32</f>
        <v>#REF!</v>
      </c>
      <c r="AF32" s="56" t="e">
        <f t="shared" si="14"/>
        <v>#REF!</v>
      </c>
      <c r="AG32" s="48"/>
      <c r="AH32" s="49" t="str">
        <f t="shared" si="1"/>
        <v/>
      </c>
      <c r="AI32" s="50"/>
      <c r="AJ32" s="49" t="str">
        <f t="shared" si="15"/>
        <v/>
      </c>
      <c r="AK32" s="51"/>
      <c r="AL32" s="52"/>
      <c r="AM32" s="52" t="str">
        <f t="shared" si="17"/>
        <v/>
      </c>
      <c r="AN32" s="68"/>
      <c r="AO32" s="51"/>
      <c r="AP32" s="64"/>
      <c r="AQ32" s="69"/>
    </row>
    <row r="33" spans="2:43" s="19" customFormat="1" ht="36.75" hidden="1" customHeight="1">
      <c r="B33" s="41">
        <v>19</v>
      </c>
      <c r="C33" s="42"/>
      <c r="D33" s="43"/>
      <c r="E33" s="44"/>
      <c r="F33" s="45"/>
      <c r="G33" s="62"/>
      <c r="H33" s="62"/>
      <c r="I33" s="46"/>
      <c r="J33" s="47" t="str">
        <f t="shared" si="3"/>
        <v>impacto</v>
      </c>
      <c r="K33" s="48"/>
      <c r="L33" s="49" t="str">
        <f>IF(K33="RARO","1",IF(K33="IMPROBABLE","2",IF(K33="POSIBLE","3",IF(K33="PROBABLE","4",IF(K33="CASI CIERTA","5","")))))</f>
        <v/>
      </c>
      <c r="M33" s="50"/>
      <c r="N33" s="49" t="str">
        <f>IF(M33="INSIGNIFICANTE","1",IF(M33="MENOR","2",IF(M33="MODERADO","3",IF(M33="MAYOR","4",IF(M33="CATASTRÓFICO","5","")))))</f>
        <v/>
      </c>
      <c r="O33" s="51"/>
      <c r="P33" s="52"/>
      <c r="Q33" s="537"/>
      <c r="R33" s="538"/>
      <c r="S33" s="50"/>
      <c r="T33" s="53">
        <f t="shared" si="7"/>
        <v>0</v>
      </c>
      <c r="U33" s="50"/>
      <c r="V33" s="53">
        <f t="shared" si="8"/>
        <v>0</v>
      </c>
      <c r="W33" s="50"/>
      <c r="X33" s="54">
        <f t="shared" si="18"/>
        <v>0</v>
      </c>
      <c r="Y33" s="50"/>
      <c r="Z33" s="53">
        <f t="shared" si="10"/>
        <v>0</v>
      </c>
      <c r="AA33" s="50"/>
      <c r="AB33" s="54">
        <f t="shared" si="11"/>
        <v>0</v>
      </c>
      <c r="AC33" s="50"/>
      <c r="AD33" s="53">
        <f t="shared" si="12"/>
        <v>0</v>
      </c>
      <c r="AE33" s="55" t="e">
        <f>T33+V33+X33+#REF!+Z33+AB33+AD33</f>
        <v>#REF!</v>
      </c>
      <c r="AF33" s="56" t="e">
        <f t="shared" si="14"/>
        <v>#REF!</v>
      </c>
      <c r="AG33" s="48"/>
      <c r="AH33" s="49" t="str">
        <f t="shared" si="1"/>
        <v/>
      </c>
      <c r="AI33" s="50"/>
      <c r="AJ33" s="49" t="str">
        <f t="shared" si="15"/>
        <v/>
      </c>
      <c r="AK33" s="51"/>
      <c r="AL33" s="52"/>
      <c r="AM33" s="52" t="str">
        <f>IF(AL33="","",IF(AL33="RIESGO EXTREMO","COMPARTIR O TRANSFERIR EL RIESGO",IF(AL33="RIESGO ALTO","EVITAR EL RIESGO",IF(AL33="RIESGO MODERADO","REDUCIR EL RIESGO",IF(AL33="RIESGO BAJO","ASUMIR","")))))</f>
        <v/>
      </c>
      <c r="AN33" s="68"/>
      <c r="AO33" s="51"/>
      <c r="AP33" s="64"/>
      <c r="AQ33" s="69"/>
    </row>
    <row r="34" spans="2:43" s="19" customFormat="1" ht="36.75" hidden="1" customHeight="1">
      <c r="B34" s="72">
        <v>20</v>
      </c>
      <c r="C34" s="73"/>
      <c r="D34" s="74"/>
      <c r="E34" s="75"/>
      <c r="F34" s="76"/>
      <c r="G34" s="77"/>
      <c r="H34" s="77"/>
      <c r="I34" s="78"/>
      <c r="J34" s="79" t="str">
        <f t="shared" si="3"/>
        <v>impacto</v>
      </c>
      <c r="K34" s="80"/>
      <c r="L34" s="81" t="str">
        <f t="shared" si="0"/>
        <v/>
      </c>
      <c r="M34" s="82"/>
      <c r="N34" s="81" t="str">
        <f t="shared" si="4"/>
        <v/>
      </c>
      <c r="O34" s="83"/>
      <c r="P34" s="84"/>
      <c r="Q34" s="547"/>
      <c r="R34" s="548"/>
      <c r="S34" s="82"/>
      <c r="T34" s="85">
        <f t="shared" si="7"/>
        <v>0</v>
      </c>
      <c r="U34" s="82"/>
      <c r="V34" s="85">
        <f t="shared" si="8"/>
        <v>0</v>
      </c>
      <c r="W34" s="82"/>
      <c r="X34" s="86">
        <f t="shared" si="18"/>
        <v>0</v>
      </c>
      <c r="Y34" s="82"/>
      <c r="Z34" s="85">
        <f t="shared" si="10"/>
        <v>0</v>
      </c>
      <c r="AA34" s="82"/>
      <c r="AB34" s="86">
        <f t="shared" si="11"/>
        <v>0</v>
      </c>
      <c r="AC34" s="82"/>
      <c r="AD34" s="85">
        <f t="shared" si="12"/>
        <v>0</v>
      </c>
      <c r="AE34" s="87" t="e">
        <f>T34+V34+X34+#REF!+Z34+AB34+AD34</f>
        <v>#REF!</v>
      </c>
      <c r="AF34" s="88" t="e">
        <f t="shared" si="14"/>
        <v>#REF!</v>
      </c>
      <c r="AG34" s="80"/>
      <c r="AH34" s="81" t="str">
        <f t="shared" si="1"/>
        <v/>
      </c>
      <c r="AI34" s="82"/>
      <c r="AJ34" s="81" t="str">
        <f t="shared" si="15"/>
        <v/>
      </c>
      <c r="AK34" s="83"/>
      <c r="AL34" s="84"/>
      <c r="AM34" s="84" t="str">
        <f t="shared" si="17"/>
        <v/>
      </c>
      <c r="AN34" s="89"/>
      <c r="AO34" s="83"/>
      <c r="AP34" s="90"/>
      <c r="AQ34" s="91"/>
    </row>
    <row r="35" spans="2:43" s="92" customFormat="1"/>
    <row r="36" spans="2:43" s="92" customFormat="1" hidden="1">
      <c r="C36" s="93"/>
      <c r="D36" s="93"/>
      <c r="E36" s="93"/>
    </row>
    <row r="37" spans="2:43" s="92" customFormat="1" ht="30" hidden="1">
      <c r="B37" s="92" t="s">
        <v>47</v>
      </c>
      <c r="C37" s="93" t="s">
        <v>92</v>
      </c>
      <c r="D37" s="92" t="s">
        <v>98</v>
      </c>
      <c r="E37" s="93" t="s">
        <v>99</v>
      </c>
    </row>
    <row r="38" spans="2:43" s="92" customFormat="1" ht="45" hidden="1">
      <c r="B38" s="92" t="s">
        <v>100</v>
      </c>
      <c r="C38" s="93" t="s">
        <v>101</v>
      </c>
      <c r="D38" s="92" t="s">
        <v>102</v>
      </c>
      <c r="E38" s="93" t="s">
        <v>103</v>
      </c>
    </row>
    <row r="39" spans="2:43" s="92" customFormat="1" ht="60" hidden="1">
      <c r="C39" s="93" t="s">
        <v>104</v>
      </c>
      <c r="D39" s="92" t="s">
        <v>105</v>
      </c>
      <c r="E39" s="93" t="s">
        <v>106</v>
      </c>
    </row>
    <row r="40" spans="2:43" s="92" customFormat="1" ht="30" hidden="1">
      <c r="B40" s="92" t="s">
        <v>72</v>
      </c>
      <c r="C40" s="93" t="s">
        <v>107</v>
      </c>
      <c r="D40" s="92" t="s">
        <v>108</v>
      </c>
      <c r="E40" s="93" t="s">
        <v>109</v>
      </c>
    </row>
    <row r="41" spans="2:43" s="92" customFormat="1" ht="30" hidden="1">
      <c r="B41" s="94" t="s">
        <v>51</v>
      </c>
      <c r="C41" s="93" t="s">
        <v>110</v>
      </c>
      <c r="D41" s="92" t="s">
        <v>111</v>
      </c>
      <c r="E41" s="93" t="s">
        <v>112</v>
      </c>
    </row>
    <row r="42" spans="2:43" s="92" customFormat="1" hidden="1">
      <c r="B42" s="92" t="s">
        <v>87</v>
      </c>
      <c r="C42" s="93" t="s">
        <v>113</v>
      </c>
      <c r="D42" s="92" t="s">
        <v>114</v>
      </c>
      <c r="E42" s="93" t="s">
        <v>115</v>
      </c>
    </row>
    <row r="43" spans="2:43" s="92" customFormat="1" ht="30" hidden="1">
      <c r="B43" s="92" t="s">
        <v>116</v>
      </c>
      <c r="C43" s="93" t="s">
        <v>117</v>
      </c>
      <c r="D43" s="92" t="s">
        <v>118</v>
      </c>
      <c r="E43" s="93" t="s">
        <v>119</v>
      </c>
    </row>
    <row r="44" spans="2:43" s="92" customFormat="1" ht="45" hidden="1">
      <c r="B44" s="92" t="s">
        <v>64</v>
      </c>
      <c r="C44" s="93" t="s">
        <v>120</v>
      </c>
      <c r="D44" s="92" t="s">
        <v>48</v>
      </c>
      <c r="E44" s="93" t="s">
        <v>121</v>
      </c>
    </row>
    <row r="45" spans="2:43" s="92" customFormat="1" ht="45" hidden="1">
      <c r="B45" s="92" t="s">
        <v>81</v>
      </c>
      <c r="C45" s="93" t="s">
        <v>122</v>
      </c>
      <c r="D45" s="92" t="s">
        <v>60</v>
      </c>
      <c r="E45" s="93" t="s">
        <v>123</v>
      </c>
    </row>
    <row r="46" spans="2:43" s="92" customFormat="1" ht="30" hidden="1">
      <c r="B46" s="92" t="s">
        <v>124</v>
      </c>
      <c r="C46" s="93" t="s">
        <v>125</v>
      </c>
      <c r="E46" s="93"/>
    </row>
    <row r="47" spans="2:43" s="92" customFormat="1" hidden="1">
      <c r="B47" s="92" t="s">
        <v>126</v>
      </c>
      <c r="C47" s="92" t="s">
        <v>127</v>
      </c>
    </row>
    <row r="48" spans="2:43" s="92" customFormat="1" ht="45" hidden="1">
      <c r="C48" s="92" t="s">
        <v>128</v>
      </c>
    </row>
    <row r="49" spans="2:3" s="92" customFormat="1" hidden="1">
      <c r="B49" s="92" t="s">
        <v>74</v>
      </c>
      <c r="C49" s="92" t="s">
        <v>129</v>
      </c>
    </row>
    <row r="50" spans="2:3" s="92" customFormat="1" ht="30" hidden="1">
      <c r="B50" s="92" t="s">
        <v>73</v>
      </c>
      <c r="C50" s="92" t="s">
        <v>130</v>
      </c>
    </row>
    <row r="51" spans="2:3" s="92" customFormat="1" ht="45" hidden="1">
      <c r="B51" s="92" t="s">
        <v>131</v>
      </c>
      <c r="C51" s="92" t="s">
        <v>132</v>
      </c>
    </row>
    <row r="52" spans="2:3" s="92" customFormat="1" hidden="1">
      <c r="B52" s="92" t="s">
        <v>65</v>
      </c>
      <c r="C52" s="92" t="s">
        <v>133</v>
      </c>
    </row>
    <row r="53" spans="2:3" s="92" customFormat="1" hidden="1">
      <c r="B53" s="92" t="s">
        <v>52</v>
      </c>
      <c r="C53" s="92" t="s">
        <v>134</v>
      </c>
    </row>
    <row r="54" spans="2:3" s="92" customFormat="1" ht="60" hidden="1">
      <c r="C54" s="92" t="s">
        <v>123</v>
      </c>
    </row>
    <row r="55" spans="2:3" s="92" customFormat="1" ht="30" hidden="1">
      <c r="B55" s="92" t="s">
        <v>135</v>
      </c>
      <c r="C55" s="92" t="s">
        <v>136</v>
      </c>
    </row>
    <row r="56" spans="2:3" s="92" customFormat="1" hidden="1">
      <c r="B56" s="92" t="s">
        <v>137</v>
      </c>
      <c r="C56" s="92" t="s">
        <v>138</v>
      </c>
    </row>
    <row r="57" spans="2:3" s="92" customFormat="1" hidden="1">
      <c r="B57" s="92" t="s">
        <v>83</v>
      </c>
    </row>
    <row r="58" spans="2:3" s="92" customFormat="1" hidden="1">
      <c r="B58" s="92" t="s">
        <v>53</v>
      </c>
    </row>
    <row r="59" spans="2:3" s="92" customFormat="1" ht="30" hidden="1">
      <c r="B59" s="92" t="s">
        <v>82</v>
      </c>
    </row>
    <row r="60" spans="2:3" s="92" customFormat="1" hidden="1"/>
    <row r="61" spans="2:3" s="92" customFormat="1" hidden="1"/>
    <row r="62" spans="2:3" s="92" customFormat="1" hidden="1"/>
    <row r="63" spans="2:3" s="92" customFormat="1"/>
    <row r="64" spans="2:3" s="92" customFormat="1"/>
    <row r="65" s="92" customFormat="1"/>
    <row r="66" s="92" customFormat="1"/>
    <row r="67" s="92" customFormat="1"/>
    <row r="68" s="92" customFormat="1"/>
    <row r="69" s="92" customFormat="1"/>
    <row r="70" s="92" customFormat="1"/>
    <row r="71" s="92" customFormat="1"/>
    <row r="72" s="92" customFormat="1"/>
    <row r="73" s="92" customFormat="1"/>
    <row r="74" s="92" customFormat="1"/>
    <row r="75" s="92" customFormat="1"/>
    <row r="76" s="92" customFormat="1"/>
    <row r="77" s="92" customFormat="1"/>
    <row r="78" s="92" customFormat="1"/>
    <row r="79" s="92" customFormat="1"/>
    <row r="80" s="92" customFormat="1"/>
    <row r="81" s="92" customFormat="1"/>
    <row r="82" s="92" customFormat="1"/>
    <row r="83" s="92" customFormat="1"/>
    <row r="84" s="92" customFormat="1"/>
    <row r="85" s="92" customFormat="1"/>
    <row r="86" s="92" customFormat="1"/>
    <row r="87" s="92" customFormat="1"/>
    <row r="88" s="92" customFormat="1"/>
    <row r="89" s="92" customFormat="1"/>
    <row r="90" s="92" customFormat="1"/>
    <row r="91" s="92" customFormat="1"/>
    <row r="92" s="92" customFormat="1"/>
    <row r="93" s="92" customFormat="1"/>
    <row r="94" s="92" customFormat="1"/>
    <row r="95" s="92" customFormat="1"/>
    <row r="96" s="92" customFormat="1"/>
    <row r="97" s="92" customFormat="1"/>
    <row r="98" s="92" customFormat="1"/>
    <row r="99" s="92" customFormat="1"/>
    <row r="100" s="92" customFormat="1"/>
    <row r="101" s="92" customFormat="1"/>
    <row r="102" s="92" customFormat="1"/>
    <row r="103" s="92" customFormat="1"/>
    <row r="104" s="92" customFormat="1"/>
    <row r="105" s="92" customFormat="1"/>
    <row r="106" s="92" customFormat="1"/>
    <row r="107" s="92" customFormat="1"/>
    <row r="108" s="92" customFormat="1"/>
    <row r="109" s="92" customFormat="1"/>
    <row r="110" s="92" customFormat="1"/>
    <row r="111" s="92" customFormat="1"/>
    <row r="112" s="92" customFormat="1"/>
    <row r="113" s="92" customFormat="1"/>
    <row r="114" s="92" customFormat="1"/>
    <row r="115" s="92" customFormat="1"/>
    <row r="116" s="92" customFormat="1"/>
    <row r="117" s="92" customFormat="1"/>
    <row r="118" s="92" customFormat="1"/>
    <row r="119" s="92" customFormat="1"/>
    <row r="120" s="92" customFormat="1"/>
    <row r="121" s="92" customFormat="1"/>
    <row r="122" s="92" customFormat="1"/>
    <row r="123" s="92" customFormat="1"/>
    <row r="124" s="92" customFormat="1"/>
    <row r="125" s="92" customFormat="1"/>
    <row r="126" s="92" customFormat="1"/>
    <row r="127" s="92" customFormat="1"/>
    <row r="128" s="92" customFormat="1"/>
    <row r="129" s="92" customFormat="1"/>
    <row r="130" s="92" customFormat="1"/>
    <row r="131" s="92" customFormat="1"/>
    <row r="132" s="92" customFormat="1"/>
    <row r="133" s="92" customFormat="1"/>
    <row r="134" s="92" customFormat="1"/>
    <row r="135" s="92" customFormat="1"/>
    <row r="136" s="92" customFormat="1"/>
    <row r="137" s="92" customFormat="1"/>
    <row r="138" s="92" customFormat="1"/>
    <row r="139" s="92" customFormat="1"/>
    <row r="140" s="92" customFormat="1"/>
    <row r="141" s="92" customFormat="1"/>
    <row r="142" s="92" customFormat="1"/>
    <row r="143" s="92" customFormat="1"/>
    <row r="144" s="92" customFormat="1"/>
    <row r="145" s="92" customFormat="1"/>
    <row r="146" s="92" customFormat="1"/>
    <row r="147" s="92" customFormat="1"/>
    <row r="148" s="92" customFormat="1"/>
    <row r="149" s="92" customFormat="1"/>
    <row r="150" s="92" customFormat="1"/>
    <row r="151" s="92" customFormat="1"/>
    <row r="152" s="92" customFormat="1"/>
    <row r="153" s="92" customFormat="1"/>
    <row r="154" s="92" customFormat="1"/>
    <row r="155" s="92" customFormat="1"/>
    <row r="156" s="92" customFormat="1"/>
    <row r="157" s="92" customFormat="1"/>
    <row r="158" s="92" customFormat="1"/>
    <row r="159" s="92" customFormat="1"/>
    <row r="160" s="92" customFormat="1"/>
    <row r="161" s="92" customFormat="1"/>
    <row r="162" s="92" customFormat="1"/>
    <row r="163" s="92" customFormat="1"/>
    <row r="164" s="92" customFormat="1"/>
    <row r="165" s="92" customFormat="1"/>
    <row r="166" s="92" customFormat="1"/>
    <row r="167" s="92" customFormat="1"/>
    <row r="168" s="92" customFormat="1"/>
    <row r="169" s="92" customFormat="1"/>
    <row r="170" s="92" customFormat="1"/>
    <row r="171" s="92" customFormat="1"/>
    <row r="172" s="92" customFormat="1"/>
    <row r="173" s="92" customFormat="1"/>
    <row r="174" s="92" customFormat="1"/>
    <row r="175" s="92" customFormat="1"/>
    <row r="176" s="92" customFormat="1"/>
    <row r="177" s="92" customFormat="1"/>
    <row r="178" s="92" customFormat="1"/>
    <row r="179" s="92" customFormat="1"/>
    <row r="180" s="92" customFormat="1"/>
    <row r="181" s="92" customFormat="1"/>
    <row r="182" s="92" customFormat="1"/>
    <row r="183" s="92" customFormat="1"/>
    <row r="184" s="92" customFormat="1"/>
    <row r="185" s="92" customFormat="1"/>
    <row r="186" s="92" customFormat="1"/>
    <row r="187" s="92" customFormat="1"/>
    <row r="188" s="92" customFormat="1"/>
    <row r="189" s="92" customFormat="1"/>
    <row r="190" s="92" customFormat="1"/>
    <row r="191" s="92" customFormat="1"/>
    <row r="192" s="92" customFormat="1"/>
    <row r="193" s="92" customFormat="1"/>
    <row r="194" s="92" customFormat="1"/>
    <row r="195" s="92" customFormat="1"/>
    <row r="196" s="92" customFormat="1"/>
    <row r="197" s="92" customFormat="1"/>
    <row r="198" s="92" customFormat="1"/>
    <row r="199" s="92" customFormat="1"/>
    <row r="200" s="92" customFormat="1"/>
    <row r="201" s="92" customFormat="1"/>
    <row r="202" s="92" customFormat="1"/>
    <row r="203" s="92" customFormat="1"/>
    <row r="204" s="92" customFormat="1"/>
    <row r="205" s="92" customFormat="1"/>
    <row r="206" s="92" customFormat="1"/>
    <row r="207" s="92" customFormat="1"/>
    <row r="208" s="92" customFormat="1"/>
    <row r="209" s="92" customFormat="1"/>
    <row r="210" s="92" customFormat="1"/>
    <row r="211" s="92" customFormat="1"/>
    <row r="212" s="92" customFormat="1"/>
    <row r="213" s="92" customFormat="1"/>
    <row r="214" s="92" customFormat="1"/>
    <row r="215" s="92" customFormat="1"/>
    <row r="216" s="92" customFormat="1"/>
    <row r="217" s="92" customFormat="1"/>
    <row r="218" s="92" customFormat="1"/>
    <row r="219" s="92" customFormat="1"/>
    <row r="220" s="92" customFormat="1"/>
    <row r="221" s="92" customFormat="1"/>
    <row r="222" s="92" customFormat="1"/>
    <row r="223" s="92" customFormat="1"/>
    <row r="224" s="92" customFormat="1"/>
    <row r="225" s="92" customFormat="1"/>
    <row r="226" s="92" customFormat="1"/>
    <row r="227" s="92" customFormat="1"/>
    <row r="228" s="92" customFormat="1"/>
    <row r="229" s="92" customFormat="1"/>
    <row r="230" s="92" customFormat="1"/>
    <row r="231" s="92" customFormat="1"/>
    <row r="232" s="92" customFormat="1"/>
    <row r="233" s="92" customFormat="1"/>
    <row r="234" s="92" customFormat="1"/>
    <row r="235" s="92" customFormat="1"/>
    <row r="236" s="92" customFormat="1"/>
    <row r="237" s="92" customFormat="1"/>
    <row r="238" s="92" customFormat="1"/>
    <row r="239" s="92" customFormat="1"/>
    <row r="240" s="92" customFormat="1"/>
    <row r="241" s="92" customFormat="1"/>
    <row r="242" s="92" customFormat="1"/>
    <row r="243" s="92" customFormat="1"/>
    <row r="244" s="92" customFormat="1"/>
    <row r="245" s="92" customFormat="1"/>
    <row r="246" s="92" customFormat="1"/>
    <row r="247" s="92" customFormat="1"/>
    <row r="248" s="92" customFormat="1"/>
    <row r="249" s="92" customFormat="1"/>
    <row r="250" s="92" customFormat="1"/>
    <row r="251" s="92" customFormat="1"/>
    <row r="252" s="92" customFormat="1"/>
    <row r="253" s="92" customFormat="1"/>
    <row r="254" s="92" customFormat="1"/>
    <row r="255" s="92" customFormat="1"/>
    <row r="256" s="92" customFormat="1"/>
    <row r="257" s="92" customFormat="1"/>
    <row r="258" s="92" customFormat="1"/>
    <row r="259" s="92" customFormat="1"/>
    <row r="260" s="92" customFormat="1"/>
    <row r="261" s="92" customFormat="1"/>
    <row r="262" s="92" customFormat="1"/>
    <row r="263" s="92" customFormat="1"/>
    <row r="264" s="92" customFormat="1"/>
    <row r="265" s="92" customFormat="1"/>
    <row r="266" s="92" customFormat="1"/>
    <row r="267" s="92" customFormat="1"/>
    <row r="268" s="92" customFormat="1"/>
    <row r="269" s="92" customFormat="1"/>
    <row r="270" s="92" customFormat="1"/>
    <row r="271" s="92" customFormat="1"/>
    <row r="272" s="92" customFormat="1"/>
    <row r="273" s="92" customFormat="1"/>
    <row r="274" s="92" customFormat="1"/>
    <row r="275" s="92" customFormat="1"/>
    <row r="276" s="92" customFormat="1"/>
    <row r="277" s="92" customFormat="1"/>
    <row r="278" s="92" customFormat="1"/>
    <row r="279" s="92" customFormat="1"/>
    <row r="280" s="92" customFormat="1"/>
    <row r="281" s="92" customFormat="1"/>
    <row r="282" s="92" customFormat="1"/>
    <row r="283" s="92" customFormat="1"/>
    <row r="284" s="92" customFormat="1"/>
    <row r="285" s="92" customFormat="1"/>
    <row r="286" s="92" customFormat="1"/>
    <row r="287" s="92" customFormat="1"/>
    <row r="288" s="92" customFormat="1"/>
    <row r="289" s="92" customFormat="1"/>
    <row r="290" s="92" customFormat="1"/>
    <row r="291" s="92" customFormat="1"/>
    <row r="292" s="92" customFormat="1"/>
    <row r="293" s="92" customFormat="1"/>
    <row r="294" s="92" customFormat="1"/>
    <row r="295" s="92" customFormat="1"/>
    <row r="296" s="92" customFormat="1"/>
    <row r="297" s="92" customFormat="1"/>
    <row r="298" s="92" customFormat="1"/>
    <row r="299" s="92" customFormat="1"/>
    <row r="300" s="92" customFormat="1"/>
    <row r="301" s="92" customFormat="1"/>
    <row r="302" s="92" customFormat="1"/>
    <row r="303" s="92" customFormat="1"/>
    <row r="304" s="92" customFormat="1"/>
    <row r="305" s="92" customFormat="1"/>
    <row r="306" s="92" customFormat="1"/>
    <row r="307" s="92" customFormat="1"/>
    <row r="308" s="92" customFormat="1"/>
    <row r="309" s="92" customFormat="1"/>
    <row r="310" s="92" customFormat="1"/>
    <row r="311" s="92" customFormat="1"/>
    <row r="312" s="92" customFormat="1"/>
    <row r="313" s="92" customFormat="1"/>
    <row r="314" s="92" customFormat="1"/>
    <row r="315" s="92" customFormat="1"/>
    <row r="316" s="92" customFormat="1"/>
    <row r="317" s="92" customFormat="1"/>
    <row r="318" s="92" customFormat="1"/>
    <row r="319" s="92" customFormat="1"/>
    <row r="320" s="92" customFormat="1"/>
    <row r="321" s="92" customFormat="1"/>
    <row r="322" s="92" customFormat="1"/>
    <row r="323" s="92" customFormat="1"/>
    <row r="324" s="92" customFormat="1"/>
    <row r="325" s="92" customFormat="1"/>
    <row r="326" s="92" customFormat="1"/>
    <row r="327" s="92" customFormat="1"/>
    <row r="328" s="92" customFormat="1"/>
    <row r="329" s="92" customFormat="1"/>
    <row r="330" s="92" customFormat="1"/>
    <row r="331" s="92" customFormat="1"/>
    <row r="332" s="92" customFormat="1"/>
    <row r="333" s="92" customFormat="1"/>
    <row r="334" s="92" customFormat="1"/>
    <row r="335" s="92" customFormat="1"/>
    <row r="336" s="92" customFormat="1"/>
    <row r="337" s="92" customFormat="1"/>
    <row r="338" s="92" customFormat="1"/>
    <row r="339" s="92" customFormat="1"/>
    <row r="340" s="92" customFormat="1"/>
    <row r="341" s="92" customFormat="1"/>
    <row r="342" s="92" customFormat="1"/>
    <row r="343" s="92" customFormat="1"/>
    <row r="344" s="92" customFormat="1"/>
    <row r="345" s="92" customFormat="1"/>
    <row r="346" s="92" customFormat="1"/>
    <row r="347" s="92" customFormat="1"/>
    <row r="348" s="92" customFormat="1"/>
    <row r="349" s="92" customFormat="1"/>
    <row r="350" s="92" customFormat="1"/>
    <row r="351" s="92" customFormat="1"/>
    <row r="352" s="92" customFormat="1"/>
    <row r="353" s="92" customFormat="1"/>
    <row r="354" s="92" customFormat="1"/>
    <row r="355" s="92" customFormat="1"/>
    <row r="356" s="92" customFormat="1"/>
    <row r="357" s="92" customFormat="1"/>
    <row r="358" s="92" customFormat="1"/>
    <row r="359" s="92" customFormat="1"/>
    <row r="360" s="92" customFormat="1"/>
    <row r="361" s="92" customFormat="1"/>
    <row r="362" s="92" customFormat="1"/>
    <row r="363" s="92" customFormat="1"/>
    <row r="364" s="92" customFormat="1"/>
    <row r="365" s="92" customFormat="1"/>
    <row r="366" s="92" customFormat="1"/>
    <row r="367" s="92" customFormat="1"/>
    <row r="368" s="92" customFormat="1"/>
    <row r="369" s="92" customFormat="1"/>
    <row r="370" s="92" customFormat="1"/>
    <row r="371" s="92" customFormat="1"/>
    <row r="372" s="92" customFormat="1"/>
    <row r="373" s="92" customFormat="1"/>
    <row r="374" s="92" customFormat="1"/>
    <row r="375" s="92" customFormat="1"/>
    <row r="376" s="92" customFormat="1"/>
    <row r="377" s="92" customFormat="1"/>
    <row r="378" s="92" customFormat="1"/>
    <row r="379" s="92" customFormat="1"/>
    <row r="380" s="92" customFormat="1"/>
    <row r="381" s="92" customFormat="1"/>
    <row r="382" s="92" customFormat="1"/>
    <row r="383" s="92" customFormat="1"/>
    <row r="384" s="92" customFormat="1"/>
    <row r="385" s="92" customFormat="1"/>
    <row r="386" s="92" customFormat="1"/>
    <row r="387" s="92" customFormat="1"/>
    <row r="388" s="92" customFormat="1"/>
    <row r="389" s="92" customFormat="1"/>
    <row r="390" s="92" customFormat="1"/>
    <row r="391" s="92" customFormat="1"/>
    <row r="392" s="92" customFormat="1"/>
    <row r="393" s="92" customFormat="1"/>
    <row r="394" s="92" customFormat="1"/>
    <row r="395" s="92" customFormat="1"/>
    <row r="396" s="92" customFormat="1"/>
    <row r="397" s="92" customFormat="1"/>
    <row r="398" s="92" customFormat="1"/>
    <row r="399" s="92" customFormat="1"/>
    <row r="400" s="92" customFormat="1"/>
    <row r="401" s="92" customFormat="1"/>
    <row r="402" s="92" customFormat="1"/>
    <row r="403" s="92" customFormat="1"/>
    <row r="404" s="92" customFormat="1"/>
    <row r="405" s="92" customFormat="1"/>
    <row r="406" s="92" customFormat="1"/>
    <row r="407" s="92" customFormat="1"/>
    <row r="408" s="92" customFormat="1"/>
    <row r="409" s="92" customFormat="1"/>
    <row r="410" s="92" customFormat="1"/>
    <row r="411" s="92" customFormat="1"/>
    <row r="412" s="92" customFormat="1"/>
    <row r="413" s="92" customFormat="1"/>
    <row r="414" s="92" customFormat="1"/>
    <row r="415" s="92" customFormat="1"/>
    <row r="416" s="92" customFormat="1"/>
    <row r="417" s="92" customFormat="1"/>
    <row r="418" s="92" customFormat="1"/>
    <row r="419" s="92" customFormat="1"/>
    <row r="420" s="92" customFormat="1"/>
    <row r="421" s="92" customFormat="1"/>
    <row r="422" s="92" customFormat="1"/>
    <row r="423" s="92" customFormat="1"/>
    <row r="424" s="92" customFormat="1"/>
    <row r="425" s="92" customFormat="1"/>
    <row r="426" s="92" customFormat="1"/>
    <row r="427" s="92" customFormat="1"/>
    <row r="428" s="92" customFormat="1"/>
    <row r="429" s="92" customFormat="1"/>
    <row r="430" s="92" customFormat="1"/>
    <row r="431" s="92" customFormat="1"/>
    <row r="432" s="92" customFormat="1"/>
    <row r="433" s="92" customFormat="1"/>
    <row r="434" s="92" customFormat="1"/>
    <row r="435" s="92" customFormat="1"/>
    <row r="436" s="92" customFormat="1"/>
    <row r="437" s="92" customFormat="1"/>
    <row r="438" s="92" customFormat="1"/>
    <row r="439" s="92" customFormat="1"/>
    <row r="440" s="92" customFormat="1"/>
    <row r="441" s="92" customFormat="1"/>
    <row r="442" s="92" customFormat="1"/>
    <row r="443" s="92" customFormat="1"/>
    <row r="444" s="92" customFormat="1"/>
    <row r="445" s="92" customFormat="1"/>
    <row r="446" s="92" customFormat="1"/>
    <row r="447" s="92" customFormat="1"/>
    <row r="448" s="92" customFormat="1"/>
    <row r="449" s="92" customFormat="1"/>
    <row r="450" s="92" customFormat="1"/>
    <row r="451" s="92" customFormat="1"/>
    <row r="452" s="92" customFormat="1"/>
    <row r="453" s="92" customFormat="1"/>
    <row r="454" s="92" customFormat="1"/>
    <row r="455" s="92" customFormat="1"/>
    <row r="456" s="92" customFormat="1"/>
    <row r="457" s="92" customFormat="1"/>
    <row r="458" s="92" customFormat="1"/>
    <row r="459" s="92" customFormat="1"/>
    <row r="460" s="92" customFormat="1"/>
    <row r="461" s="92" customFormat="1"/>
    <row r="462" s="92" customFormat="1"/>
    <row r="463" s="92" customFormat="1"/>
    <row r="464" s="92" customFormat="1"/>
    <row r="465" s="92" customFormat="1"/>
    <row r="466" s="92" customFormat="1"/>
    <row r="467" s="92" customFormat="1"/>
    <row r="468" s="92" customFormat="1"/>
    <row r="469" s="92" customFormat="1"/>
    <row r="470" s="92" customFormat="1"/>
    <row r="471" s="92" customFormat="1"/>
    <row r="472" s="92" customFormat="1"/>
    <row r="473" s="92" customFormat="1"/>
    <row r="474" s="92" customFormat="1"/>
    <row r="475" s="92" customFormat="1"/>
    <row r="476" s="92" customFormat="1"/>
    <row r="477" s="92" customFormat="1"/>
    <row r="478" s="92" customFormat="1"/>
    <row r="479" s="92" customFormat="1"/>
    <row r="480" s="92" customFormat="1"/>
    <row r="481" s="92" customFormat="1"/>
    <row r="482" s="92" customFormat="1"/>
    <row r="483" s="92" customFormat="1"/>
    <row r="484" s="92" customFormat="1"/>
    <row r="485" s="92" customFormat="1"/>
    <row r="486" s="92" customFormat="1"/>
    <row r="487" s="92" customFormat="1"/>
    <row r="488" s="92" customFormat="1"/>
    <row r="489" s="92" customFormat="1"/>
    <row r="490" s="92" customFormat="1"/>
    <row r="491" s="92" customFormat="1"/>
    <row r="492" s="92" customFormat="1"/>
    <row r="493" s="92" customFormat="1"/>
    <row r="494" s="92" customFormat="1"/>
    <row r="495" s="92" customFormat="1"/>
    <row r="496" s="92" customFormat="1"/>
    <row r="497" s="92" customFormat="1"/>
    <row r="498" s="92" customFormat="1"/>
    <row r="499" s="92" customFormat="1"/>
    <row r="500" s="92" customFormat="1"/>
    <row r="501" s="92" customFormat="1"/>
    <row r="502" s="92" customFormat="1"/>
    <row r="503" s="92" customFormat="1"/>
    <row r="504" s="92" customFormat="1"/>
    <row r="505" s="92" customFormat="1"/>
    <row r="506" s="92" customFormat="1"/>
    <row r="507" s="92" customFormat="1"/>
    <row r="508" s="92" customFormat="1"/>
    <row r="509" s="92" customFormat="1"/>
    <row r="510" s="92" customFormat="1"/>
    <row r="511" s="92" customFormat="1"/>
    <row r="512" s="92" customFormat="1"/>
    <row r="513" s="92" customFormat="1"/>
    <row r="514" s="92" customFormat="1"/>
    <row r="515" s="92" customFormat="1"/>
    <row r="516" s="92" customFormat="1"/>
    <row r="517" s="92" customFormat="1"/>
    <row r="518" s="92" customFormat="1"/>
    <row r="519" s="92" customFormat="1"/>
    <row r="520" s="92" customFormat="1"/>
    <row r="521" s="92" customFormat="1"/>
    <row r="522" s="92" customFormat="1"/>
    <row r="523" s="92" customFormat="1"/>
    <row r="524" s="92" customFormat="1"/>
    <row r="525" s="92" customFormat="1"/>
    <row r="526" s="92" customFormat="1"/>
    <row r="527" s="92" customFormat="1"/>
    <row r="528" s="92" customFormat="1"/>
    <row r="529" s="92" customFormat="1"/>
    <row r="530" s="92" customFormat="1"/>
    <row r="531" s="92" customFormat="1"/>
    <row r="532" s="92" customFormat="1"/>
    <row r="533" s="92" customFormat="1"/>
    <row r="534" s="92" customFormat="1"/>
    <row r="535" s="92" customFormat="1"/>
    <row r="536" s="92" customFormat="1"/>
    <row r="537" s="92" customFormat="1"/>
    <row r="538" s="92" customFormat="1"/>
    <row r="539" s="92" customFormat="1"/>
    <row r="540" s="92" customFormat="1"/>
    <row r="541" s="92" customFormat="1"/>
    <row r="542" s="92" customFormat="1"/>
    <row r="543" s="92" customFormat="1"/>
    <row r="544" s="92" customFormat="1"/>
    <row r="545" s="92" customFormat="1"/>
    <row r="546" s="92" customFormat="1"/>
    <row r="547" s="92" customFormat="1"/>
    <row r="548" s="92" customFormat="1"/>
    <row r="549" s="92" customFormat="1"/>
    <row r="550" s="92" customFormat="1"/>
    <row r="551" s="92" customFormat="1"/>
    <row r="552" s="92" customFormat="1"/>
    <row r="553" s="92" customFormat="1"/>
    <row r="554" s="92" customFormat="1"/>
    <row r="555" s="92" customFormat="1"/>
    <row r="556" s="92" customFormat="1"/>
    <row r="557" s="92" customFormat="1"/>
    <row r="558" s="92" customFormat="1"/>
    <row r="559" s="92" customFormat="1"/>
    <row r="560" s="92" customFormat="1"/>
    <row r="561" s="92" customFormat="1"/>
    <row r="562" s="92" customFormat="1"/>
    <row r="563" s="92" customFormat="1"/>
    <row r="564" s="92" customFormat="1"/>
    <row r="565" s="92" customFormat="1"/>
    <row r="566" s="92" customFormat="1"/>
    <row r="567" s="92" customFormat="1"/>
    <row r="568" s="92" customFormat="1"/>
    <row r="569" s="92" customFormat="1"/>
    <row r="570" s="92" customFormat="1"/>
    <row r="571" s="92" customFormat="1"/>
    <row r="572" s="92" customFormat="1"/>
    <row r="573" s="92" customFormat="1"/>
    <row r="574" s="92" customFormat="1"/>
    <row r="575" s="92" customFormat="1"/>
    <row r="576" s="92" customFormat="1"/>
    <row r="577" s="92" customFormat="1"/>
    <row r="578" s="92" customFormat="1"/>
    <row r="579" s="92" customFormat="1"/>
    <row r="580" s="92" customFormat="1"/>
    <row r="581" s="92" customFormat="1"/>
    <row r="582" s="92" customFormat="1"/>
    <row r="583" s="92" customFormat="1"/>
    <row r="584" s="92" customFormat="1"/>
    <row r="585" s="92" customFormat="1"/>
    <row r="586" s="92" customFormat="1"/>
    <row r="587" s="92" customFormat="1"/>
    <row r="588" s="92" customFormat="1"/>
    <row r="589" s="92" customFormat="1"/>
    <row r="590" s="92" customFormat="1"/>
    <row r="591" s="92" customFormat="1"/>
    <row r="592" s="92" customFormat="1"/>
    <row r="593" s="92" customFormat="1"/>
    <row r="594" s="92" customFormat="1"/>
    <row r="595" s="92" customFormat="1"/>
    <row r="596" s="92" customFormat="1"/>
    <row r="597" s="92" customFormat="1"/>
    <row r="598" s="92" customFormat="1"/>
    <row r="599" s="92" customFormat="1"/>
    <row r="600" s="92" customFormat="1"/>
    <row r="601" s="92" customFormat="1"/>
    <row r="602" s="92" customFormat="1"/>
    <row r="603" s="92" customFormat="1"/>
    <row r="604" s="92" customFormat="1"/>
    <row r="605" s="92" customFormat="1"/>
    <row r="606" s="92" customFormat="1"/>
    <row r="607" s="92" customFormat="1"/>
    <row r="608" s="92" customFormat="1"/>
    <row r="609" s="92" customFormat="1"/>
    <row r="610" s="92" customFormat="1"/>
    <row r="611" s="92" customFormat="1"/>
    <row r="612" s="92" customFormat="1"/>
    <row r="613" s="92" customFormat="1"/>
    <row r="614" s="92" customFormat="1"/>
    <row r="615" s="92" customFormat="1"/>
    <row r="616" s="92" customFormat="1"/>
    <row r="617" s="92" customFormat="1"/>
    <row r="618" s="92" customFormat="1"/>
    <row r="619" s="92" customFormat="1"/>
    <row r="620" s="92" customFormat="1"/>
    <row r="621" s="92" customFormat="1"/>
    <row r="622" s="92" customFormat="1"/>
    <row r="623" s="92" customFormat="1"/>
    <row r="624" s="92" customFormat="1"/>
    <row r="625" s="92" customFormat="1"/>
    <row r="626" s="92" customFormat="1"/>
    <row r="627" s="92" customFormat="1"/>
    <row r="628" s="92" customFormat="1"/>
    <row r="629" s="92" customFormat="1"/>
    <row r="630" s="92" customFormat="1"/>
    <row r="631" s="92" customFormat="1"/>
    <row r="632" s="92" customFormat="1"/>
    <row r="633" s="92" customFormat="1"/>
    <row r="634" s="92" customFormat="1"/>
    <row r="635" s="92" customFormat="1"/>
    <row r="636" s="92" customFormat="1"/>
    <row r="637" s="92" customFormat="1"/>
    <row r="638" s="92" customFormat="1"/>
    <row r="639" s="92" customFormat="1"/>
    <row r="640" s="92" customFormat="1"/>
    <row r="641" s="92" customFormat="1"/>
    <row r="642" s="92" customFormat="1"/>
    <row r="643" s="92" customFormat="1"/>
    <row r="644" s="92" customFormat="1"/>
    <row r="645" s="92" customFormat="1"/>
    <row r="646" s="92" customFormat="1"/>
    <row r="647" s="92" customFormat="1"/>
    <row r="648" s="92" customFormat="1"/>
    <row r="649" s="92" customFormat="1"/>
    <row r="650" s="92" customFormat="1"/>
    <row r="651" s="92" customFormat="1"/>
    <row r="652" s="92" customFormat="1"/>
    <row r="653" s="92" customFormat="1"/>
    <row r="654" s="92" customFormat="1"/>
    <row r="655" s="92" customFormat="1"/>
    <row r="656" s="92" customFormat="1"/>
    <row r="657" s="92" customFormat="1"/>
    <row r="658" s="92" customFormat="1"/>
    <row r="659" s="92" customFormat="1"/>
    <row r="660" s="92" customFormat="1"/>
    <row r="661" s="92" customFormat="1"/>
    <row r="662" s="92" customFormat="1"/>
    <row r="663" s="92" customFormat="1"/>
    <row r="664" s="92" customFormat="1"/>
    <row r="665" s="92" customFormat="1"/>
    <row r="666" s="92" customFormat="1"/>
    <row r="667" s="92" customFormat="1"/>
    <row r="668" s="92" customFormat="1"/>
    <row r="669" s="92" customFormat="1"/>
    <row r="670" s="92" customFormat="1"/>
    <row r="671" s="92" customFormat="1"/>
    <row r="672" s="92" customFormat="1"/>
    <row r="673" s="92" customFormat="1"/>
    <row r="674" s="92" customFormat="1"/>
    <row r="675" s="92" customFormat="1"/>
    <row r="676" s="92" customFormat="1"/>
    <row r="677" s="92" customFormat="1"/>
    <row r="678" s="92" customFormat="1"/>
    <row r="679" s="92" customFormat="1"/>
    <row r="680" s="92" customFormat="1"/>
    <row r="681" s="92" customFormat="1"/>
    <row r="682" s="92" customFormat="1"/>
    <row r="683" s="92" customFormat="1"/>
    <row r="684" s="92" customFormat="1"/>
    <row r="685" s="92" customFormat="1"/>
    <row r="686" s="92" customFormat="1"/>
    <row r="687" s="92" customFormat="1"/>
    <row r="688" s="92" customFormat="1"/>
    <row r="689" s="92" customFormat="1"/>
    <row r="690" s="92" customFormat="1"/>
    <row r="691" s="92" customFormat="1"/>
    <row r="692" s="92" customFormat="1"/>
    <row r="693" s="92" customFormat="1"/>
    <row r="694" s="92" customFormat="1"/>
    <row r="695" s="92" customFormat="1"/>
    <row r="696" s="92" customFormat="1"/>
    <row r="697" s="92" customFormat="1"/>
    <row r="698" s="92" customFormat="1"/>
    <row r="699" s="92" customFormat="1"/>
    <row r="700" s="92" customFormat="1"/>
    <row r="701" s="92" customFormat="1"/>
    <row r="702" s="92" customFormat="1"/>
    <row r="703" s="92" customFormat="1"/>
    <row r="704" s="92" customFormat="1"/>
    <row r="705" s="92" customFormat="1"/>
    <row r="706" s="92" customFormat="1"/>
    <row r="707" s="92" customFormat="1"/>
    <row r="708" s="92" customFormat="1"/>
    <row r="709" s="92" customFormat="1"/>
    <row r="710" s="92" customFormat="1"/>
    <row r="711" s="92" customFormat="1"/>
    <row r="712" s="92" customFormat="1"/>
    <row r="713" s="92" customFormat="1"/>
    <row r="714" s="92" customFormat="1"/>
    <row r="715" s="92" customFormat="1"/>
    <row r="716" s="92" customFormat="1"/>
    <row r="717" s="92" customFormat="1"/>
    <row r="718" s="92" customFormat="1"/>
    <row r="719" s="92" customFormat="1"/>
    <row r="720" s="92" customFormat="1"/>
    <row r="721" s="92" customFormat="1"/>
    <row r="722" s="92" customFormat="1"/>
    <row r="723" s="92" customFormat="1"/>
    <row r="724" s="92" customFormat="1"/>
    <row r="725" s="92" customFormat="1"/>
    <row r="726" s="92" customFormat="1"/>
    <row r="727" s="92" customFormat="1"/>
    <row r="728" s="92" customFormat="1"/>
    <row r="729" s="92" customFormat="1"/>
    <row r="730" s="92" customFormat="1"/>
    <row r="731" s="92" customFormat="1"/>
    <row r="732" s="92" customFormat="1"/>
    <row r="733" s="92" customFormat="1"/>
    <row r="734" s="92" customFormat="1"/>
    <row r="735" s="92" customFormat="1"/>
    <row r="736" s="92" customFormat="1"/>
    <row r="737" s="92" customFormat="1"/>
    <row r="738" s="92" customFormat="1"/>
    <row r="739" s="92" customFormat="1"/>
    <row r="740" s="92" customFormat="1"/>
    <row r="741" s="92" customFormat="1"/>
    <row r="742" s="92" customFormat="1"/>
    <row r="743" s="92" customFormat="1"/>
    <row r="744" s="92" customFormat="1"/>
    <row r="745" s="92" customFormat="1"/>
    <row r="746" s="92" customFormat="1"/>
    <row r="747" s="92" customFormat="1"/>
    <row r="748" s="92" customFormat="1"/>
    <row r="749" s="92" customFormat="1"/>
    <row r="750" s="92" customFormat="1"/>
    <row r="751" s="92" customFormat="1"/>
    <row r="752" s="92" customFormat="1"/>
    <row r="753" s="92" customFormat="1"/>
    <row r="754" s="92" customFormat="1"/>
    <row r="755" s="92" customFormat="1"/>
    <row r="756" s="92" customFormat="1"/>
    <row r="757" s="92" customFormat="1"/>
    <row r="758" s="92" customFormat="1"/>
    <row r="759" s="92" customFormat="1"/>
    <row r="760" s="92" customFormat="1"/>
    <row r="761" s="92" customFormat="1"/>
    <row r="762" s="92" customFormat="1"/>
    <row r="763" s="92" customFormat="1"/>
    <row r="764" s="92" customFormat="1"/>
    <row r="765" s="92" customFormat="1"/>
    <row r="766" s="92" customFormat="1"/>
    <row r="767" s="92" customFormat="1"/>
    <row r="768" s="92" customFormat="1"/>
    <row r="769" s="92" customFormat="1"/>
    <row r="770" s="92" customFormat="1"/>
    <row r="771" s="92" customFormat="1"/>
    <row r="772" s="92" customFormat="1"/>
    <row r="773" s="92" customFormat="1"/>
    <row r="774" s="92" customFormat="1"/>
    <row r="775" s="92" customFormat="1"/>
    <row r="776" s="92" customFormat="1"/>
    <row r="777" s="92" customFormat="1"/>
    <row r="778" s="92" customFormat="1"/>
    <row r="779" s="92" customFormat="1"/>
    <row r="780" s="92" customFormat="1"/>
    <row r="781" s="92" customFormat="1"/>
    <row r="782" s="92" customFormat="1"/>
    <row r="783" s="92" customFormat="1"/>
    <row r="784" s="92" customFormat="1"/>
    <row r="785" s="92" customFormat="1"/>
    <row r="786" s="92" customFormat="1"/>
    <row r="787" s="92" customFormat="1"/>
    <row r="788" s="92" customFormat="1"/>
    <row r="789" s="92" customFormat="1"/>
    <row r="790" s="92" customFormat="1"/>
    <row r="791" s="92" customFormat="1"/>
    <row r="792" s="92" customFormat="1"/>
    <row r="793" s="92" customFormat="1"/>
    <row r="794" s="92" customFormat="1"/>
    <row r="795" s="92" customFormat="1"/>
    <row r="796" s="92" customFormat="1"/>
    <row r="797" s="92" customFormat="1"/>
    <row r="798" s="92" customFormat="1"/>
    <row r="799" s="92" customFormat="1"/>
    <row r="800" s="92" customFormat="1"/>
    <row r="801" s="92" customFormat="1"/>
    <row r="802" s="92" customFormat="1"/>
    <row r="803" s="92" customFormat="1"/>
    <row r="804" s="92" customFormat="1"/>
    <row r="805" s="92" customFormat="1"/>
    <row r="806" s="92" customFormat="1"/>
    <row r="807" s="92" customFormat="1"/>
    <row r="808" s="92" customFormat="1"/>
    <row r="809" s="92" customFormat="1"/>
    <row r="810" s="92" customFormat="1"/>
    <row r="811" s="92" customFormat="1"/>
    <row r="812" s="92" customFormat="1"/>
    <row r="813" s="92" customFormat="1"/>
    <row r="814" s="92" customFormat="1"/>
    <row r="815" s="92" customFormat="1"/>
    <row r="816" s="92" customFormat="1"/>
    <row r="817" s="92" customFormat="1"/>
    <row r="818" s="92" customFormat="1"/>
    <row r="819" s="92" customFormat="1"/>
    <row r="820" s="92" customFormat="1"/>
    <row r="821" s="92" customFormat="1"/>
    <row r="822" s="92" customFormat="1"/>
    <row r="823" s="92" customFormat="1"/>
    <row r="824" s="92" customFormat="1"/>
    <row r="825" s="92" customFormat="1"/>
    <row r="826" s="92" customFormat="1"/>
    <row r="827" s="92" customFormat="1"/>
    <row r="828" s="92" customFormat="1"/>
    <row r="829" s="92" customFormat="1"/>
    <row r="830" s="92" customFormat="1"/>
    <row r="831" s="92" customFormat="1"/>
    <row r="832" s="92" customFormat="1"/>
    <row r="833" s="92" customFormat="1"/>
    <row r="834" s="92" customFormat="1"/>
    <row r="835" s="92" customFormat="1"/>
    <row r="836" s="92" customFormat="1"/>
    <row r="837" s="92" customFormat="1"/>
    <row r="838" s="92" customFormat="1"/>
    <row r="839" s="92" customFormat="1"/>
    <row r="840" s="92" customFormat="1"/>
    <row r="841" s="92" customFormat="1"/>
    <row r="842" s="92" customFormat="1"/>
    <row r="843" s="92" customFormat="1"/>
    <row r="844" s="92" customFormat="1"/>
    <row r="845" s="92" customFormat="1"/>
    <row r="846" s="92" customFormat="1"/>
    <row r="847" s="92" customFormat="1"/>
    <row r="848" s="92" customFormat="1"/>
    <row r="849" s="92" customFormat="1"/>
    <row r="850" s="92" customFormat="1"/>
    <row r="851" s="92" customFormat="1"/>
    <row r="852" s="92" customFormat="1"/>
    <row r="853" s="92" customFormat="1"/>
    <row r="854" s="92" customFormat="1"/>
    <row r="855" s="92" customFormat="1"/>
    <row r="856" s="92" customFormat="1"/>
    <row r="857" s="92" customFormat="1"/>
    <row r="858" s="92" customFormat="1"/>
    <row r="859" s="92" customFormat="1"/>
    <row r="860" s="92" customFormat="1"/>
    <row r="861" s="92" customFormat="1"/>
    <row r="862" s="92" customFormat="1"/>
    <row r="863" s="92" customFormat="1"/>
    <row r="864" s="92" customFormat="1"/>
    <row r="865" s="92" customFormat="1"/>
    <row r="866" s="92" customFormat="1"/>
    <row r="867" s="92" customFormat="1"/>
    <row r="868" s="92" customFormat="1"/>
    <row r="869" s="92" customFormat="1"/>
    <row r="870" s="92" customFormat="1"/>
    <row r="871" s="92" customFormat="1"/>
    <row r="872" s="92" customFormat="1"/>
    <row r="873" s="92" customFormat="1"/>
    <row r="874" s="92" customFormat="1"/>
    <row r="875" s="92" customFormat="1"/>
    <row r="876" s="92" customFormat="1"/>
    <row r="877" s="92" customFormat="1"/>
    <row r="878" s="92" customFormat="1"/>
    <row r="879" s="92" customFormat="1"/>
    <row r="880" s="92" customFormat="1"/>
    <row r="881" s="92" customFormat="1"/>
    <row r="882" s="92" customFormat="1"/>
    <row r="883" s="92" customFormat="1"/>
    <row r="884" s="92" customFormat="1"/>
    <row r="885" s="92" customFormat="1"/>
    <row r="886" s="92" customFormat="1"/>
    <row r="887" s="92" customFormat="1"/>
    <row r="888" s="92" customFormat="1"/>
    <row r="889" s="92" customFormat="1"/>
    <row r="890" s="92" customFormat="1"/>
    <row r="891" s="92" customFormat="1"/>
    <row r="892" s="92" customFormat="1"/>
    <row r="893" s="92" customFormat="1"/>
    <row r="894" s="92" customFormat="1"/>
    <row r="895" s="92" customFormat="1"/>
    <row r="896" s="92" customFormat="1"/>
    <row r="897" s="92" customFormat="1"/>
    <row r="898" s="92" customFormat="1"/>
    <row r="899" s="92" customFormat="1"/>
    <row r="900" s="92" customFormat="1"/>
    <row r="901" s="92" customFormat="1"/>
    <row r="902" s="92" customFormat="1"/>
    <row r="903" s="92" customFormat="1"/>
    <row r="904" s="92" customFormat="1"/>
    <row r="905" s="92" customFormat="1"/>
    <row r="906" s="92" customFormat="1"/>
    <row r="907" s="92" customFormat="1"/>
    <row r="908" s="92" customFormat="1"/>
    <row r="909" s="92" customFormat="1"/>
    <row r="910" s="92" customFormat="1"/>
    <row r="911" s="92" customFormat="1"/>
    <row r="912" s="92" customFormat="1"/>
    <row r="913" s="92" customFormat="1"/>
    <row r="914" s="92" customFormat="1"/>
    <row r="915" s="92" customFormat="1"/>
    <row r="916" s="92" customFormat="1"/>
    <row r="917" s="92" customFormat="1"/>
    <row r="918" s="92" customFormat="1"/>
    <row r="919" s="92" customFormat="1"/>
    <row r="920" s="92" customFormat="1"/>
    <row r="921" s="92" customFormat="1"/>
    <row r="922" s="92" customFormat="1"/>
    <row r="923" s="92" customFormat="1"/>
    <row r="924" s="92" customFormat="1"/>
    <row r="925" s="92" customFormat="1"/>
    <row r="926" s="92" customFormat="1"/>
    <row r="927" s="92" customFormat="1"/>
    <row r="928" s="92" customFormat="1"/>
    <row r="929" s="92" customFormat="1"/>
    <row r="930" s="92" customFormat="1"/>
    <row r="931" s="92" customFormat="1"/>
    <row r="932" s="92" customFormat="1"/>
    <row r="933" s="92" customFormat="1"/>
    <row r="934" s="92" customFormat="1"/>
    <row r="935" s="92" customFormat="1"/>
    <row r="936" s="92" customFormat="1"/>
    <row r="937" s="92" customFormat="1"/>
    <row r="938" s="92" customFormat="1"/>
    <row r="939" s="92" customFormat="1"/>
    <row r="940" s="92" customFormat="1"/>
    <row r="941" s="92" customFormat="1"/>
    <row r="942" s="92" customFormat="1"/>
    <row r="943" s="92" customFormat="1"/>
    <row r="944" s="92" customFormat="1"/>
    <row r="945" s="92" customFormat="1"/>
    <row r="946" s="92" customFormat="1"/>
    <row r="947" s="92" customFormat="1"/>
    <row r="948" s="92" customFormat="1"/>
    <row r="949" s="92" customFormat="1"/>
    <row r="950" s="92" customFormat="1"/>
    <row r="951" s="92" customFormat="1"/>
    <row r="952" s="92" customFormat="1"/>
    <row r="953" s="92" customFormat="1"/>
    <row r="954" s="92" customFormat="1"/>
    <row r="955" s="92" customFormat="1"/>
    <row r="956" s="92" customFormat="1"/>
    <row r="957" s="92" customFormat="1"/>
    <row r="958" s="92" customFormat="1"/>
    <row r="959" s="92" customFormat="1"/>
    <row r="960" s="92" customFormat="1"/>
    <row r="961" s="92" customFormat="1"/>
    <row r="962" s="92" customFormat="1"/>
    <row r="963" s="92" customFormat="1"/>
    <row r="964" s="92" customFormat="1"/>
    <row r="965" s="92" customFormat="1"/>
    <row r="966" s="92" customFormat="1"/>
    <row r="967" s="92" customFormat="1"/>
    <row r="968" s="92" customFormat="1"/>
    <row r="969" s="92" customFormat="1"/>
    <row r="970" s="92" customFormat="1"/>
    <row r="971" s="92" customFormat="1"/>
    <row r="972" s="92" customFormat="1"/>
    <row r="973" s="92" customFormat="1"/>
    <row r="974" s="92" customFormat="1"/>
    <row r="975" s="92" customFormat="1"/>
    <row r="976" s="92" customFormat="1"/>
    <row r="977" s="92" customFormat="1"/>
    <row r="978" s="92" customFormat="1"/>
    <row r="979" s="92" customFormat="1"/>
    <row r="980" s="92" customFormat="1"/>
    <row r="981" s="92" customFormat="1"/>
    <row r="982" s="92" customFormat="1"/>
    <row r="983" s="92" customFormat="1"/>
    <row r="984" s="92" customFormat="1"/>
    <row r="985" s="92" customFormat="1"/>
    <row r="986" s="92" customFormat="1"/>
    <row r="987" s="92" customFormat="1"/>
    <row r="988" s="92" customFormat="1"/>
    <row r="989" s="92" customFormat="1"/>
    <row r="990" s="92" customFormat="1"/>
    <row r="991" s="92" customFormat="1"/>
    <row r="992" s="92" customFormat="1"/>
    <row r="993" s="92" customFormat="1"/>
    <row r="994" s="92" customFormat="1"/>
    <row r="995" s="92" customFormat="1"/>
    <row r="996" s="92" customFormat="1"/>
    <row r="997" s="92" customFormat="1"/>
    <row r="998" s="92" customFormat="1"/>
    <row r="999" s="92" customFormat="1"/>
    <row r="1000" s="92" customFormat="1"/>
    <row r="1001" s="92" customFormat="1"/>
    <row r="1002" s="92" customFormat="1"/>
    <row r="1003" s="92" customFormat="1"/>
    <row r="1004" s="92" customFormat="1"/>
    <row r="1005" s="92" customFormat="1"/>
    <row r="1006" s="92" customFormat="1"/>
    <row r="1007" s="92" customFormat="1"/>
    <row r="1008" s="92" customFormat="1"/>
    <row r="1009" s="92" customFormat="1"/>
    <row r="1010" s="92" customFormat="1"/>
    <row r="1011" s="92" customFormat="1"/>
    <row r="1012" s="92" customFormat="1"/>
    <row r="1013" s="92" customFormat="1"/>
    <row r="1014" s="92" customFormat="1"/>
    <row r="1015" s="92" customFormat="1"/>
    <row r="1016" s="92" customFormat="1"/>
    <row r="1017" s="92" customFormat="1"/>
    <row r="1018" s="92" customFormat="1"/>
    <row r="1019" s="92" customFormat="1"/>
    <row r="1020" s="92" customFormat="1"/>
    <row r="1021" s="92" customFormat="1"/>
    <row r="1022" s="92" customFormat="1"/>
    <row r="1023" s="92" customFormat="1"/>
    <row r="1024" s="92" customFormat="1"/>
    <row r="1025" s="92" customFormat="1"/>
    <row r="1026" s="92" customFormat="1"/>
    <row r="1027" s="92" customFormat="1"/>
    <row r="1028" s="92" customFormat="1"/>
    <row r="1029" s="92" customFormat="1"/>
    <row r="1030" s="92" customFormat="1"/>
    <row r="1031" s="92" customFormat="1"/>
    <row r="1032" s="92" customFormat="1"/>
    <row r="1033" s="92" customFormat="1"/>
    <row r="1034" s="92" customFormat="1"/>
    <row r="1035" s="92" customFormat="1"/>
    <row r="1036" s="92" customFormat="1"/>
    <row r="1037" s="92" customFormat="1"/>
    <row r="1038" s="92" customFormat="1"/>
    <row r="1039" s="92" customFormat="1"/>
    <row r="1040" s="92" customFormat="1"/>
    <row r="1041" s="92" customFormat="1"/>
    <row r="1042" s="92" customFormat="1"/>
    <row r="1043" s="92" customFormat="1"/>
    <row r="1044" s="92" customFormat="1"/>
    <row r="1045" s="92" customFormat="1"/>
    <row r="1046" s="92" customFormat="1"/>
    <row r="1047" s="92" customFormat="1"/>
    <row r="1048" s="92" customFormat="1"/>
    <row r="1049" s="92" customFormat="1"/>
    <row r="1050" s="92" customFormat="1"/>
    <row r="1051" s="92" customFormat="1"/>
    <row r="1052" s="92" customFormat="1"/>
    <row r="1053" s="92" customFormat="1"/>
    <row r="1054" s="92" customFormat="1"/>
    <row r="1055" s="92" customFormat="1"/>
    <row r="1056" s="92" customFormat="1"/>
    <row r="1057" s="92" customFormat="1"/>
    <row r="1058" s="92" customFormat="1"/>
    <row r="1059" s="92" customFormat="1"/>
    <row r="1060" s="92" customFormat="1"/>
    <row r="1061" s="92" customFormat="1"/>
    <row r="1062" s="92" customFormat="1"/>
    <row r="1063" s="92" customFormat="1"/>
    <row r="1064" s="92" customFormat="1"/>
    <row r="1065" s="92" customFormat="1"/>
    <row r="1066" s="92" customFormat="1"/>
    <row r="1067" s="92" customFormat="1"/>
    <row r="1068" s="92" customFormat="1"/>
    <row r="1069" s="92" customFormat="1"/>
    <row r="1070" s="92" customFormat="1"/>
    <row r="1071" s="92" customFormat="1"/>
    <row r="1072" s="92" customFormat="1"/>
    <row r="1073" s="92" customFormat="1"/>
    <row r="1074" s="92" customFormat="1"/>
    <row r="1075" s="92" customFormat="1"/>
    <row r="1076" s="92" customFormat="1"/>
    <row r="1077" s="92" customFormat="1"/>
    <row r="1078" s="92" customFormat="1"/>
    <row r="1079" s="92" customFormat="1"/>
    <row r="1080" s="92" customFormat="1"/>
    <row r="1081" s="92" customFormat="1"/>
    <row r="1082" s="92" customFormat="1"/>
    <row r="1083" s="92" customFormat="1"/>
    <row r="1084" s="92" customFormat="1"/>
    <row r="1085" s="92" customFormat="1"/>
    <row r="1086" s="92" customFormat="1"/>
    <row r="1087" s="92" customFormat="1"/>
    <row r="1088" s="92" customFormat="1"/>
    <row r="1089" s="92" customFormat="1"/>
    <row r="1090" s="92" customFormat="1"/>
    <row r="1091" s="92" customFormat="1"/>
    <row r="1092" s="92" customFormat="1"/>
    <row r="1093" s="92" customFormat="1"/>
    <row r="1094" s="92" customFormat="1"/>
    <row r="1095" s="92" customFormat="1"/>
    <row r="1096" s="92" customFormat="1"/>
    <row r="1097" s="92" customFormat="1"/>
    <row r="1098" s="92" customFormat="1"/>
    <row r="1099" s="92" customFormat="1"/>
    <row r="1100" s="92" customFormat="1"/>
    <row r="1101" s="92" customFormat="1"/>
    <row r="1102" s="92" customFormat="1"/>
    <row r="1103" s="92" customFormat="1"/>
    <row r="1104" s="92" customFormat="1"/>
    <row r="1105" s="92" customFormat="1"/>
    <row r="1106" s="92" customFormat="1"/>
    <row r="1107" s="92" customFormat="1"/>
    <row r="1108" s="92" customFormat="1"/>
    <row r="1109" s="92" customFormat="1"/>
    <row r="1110" s="92" customFormat="1"/>
    <row r="1111" s="92" customFormat="1"/>
    <row r="1112" s="92" customFormat="1"/>
    <row r="1113" s="92" customFormat="1"/>
    <row r="1114" s="92" customFormat="1"/>
    <row r="1115" s="92" customFormat="1"/>
    <row r="1116" s="92" customFormat="1"/>
    <row r="1117" s="92" customFormat="1"/>
    <row r="1118" s="92" customFormat="1"/>
    <row r="1119" s="92" customFormat="1"/>
    <row r="1120" s="92" customFormat="1"/>
    <row r="1121" s="92" customFormat="1"/>
    <row r="1122" s="92" customFormat="1"/>
    <row r="1123" s="92" customFormat="1"/>
    <row r="1124" s="92" customFormat="1"/>
    <row r="1125" s="92" customFormat="1"/>
    <row r="1126" s="92" customFormat="1"/>
    <row r="1127" s="92" customFormat="1"/>
    <row r="1128" s="92" customFormat="1"/>
    <row r="1129" s="92" customFormat="1"/>
    <row r="1130" s="92" customFormat="1"/>
    <row r="1131" s="92" customFormat="1"/>
    <row r="1132" s="92" customFormat="1"/>
    <row r="1133" s="92" customFormat="1"/>
    <row r="1134" s="92" customFormat="1"/>
    <row r="1135" s="92" customFormat="1"/>
    <row r="1136" s="92" customFormat="1"/>
    <row r="1137" s="92" customFormat="1"/>
    <row r="1138" s="92" customFormat="1"/>
    <row r="1139" s="92" customFormat="1"/>
    <row r="1140" s="92" customFormat="1"/>
    <row r="1141" s="92" customFormat="1"/>
    <row r="1142" s="92" customFormat="1"/>
    <row r="1143" s="92" customFormat="1"/>
    <row r="1144" s="92" customFormat="1"/>
    <row r="1145" s="92" customFormat="1"/>
    <row r="1146" s="92" customFormat="1"/>
    <row r="1147" s="92" customFormat="1"/>
    <row r="1148" s="92" customFormat="1"/>
    <row r="1149" s="92" customFormat="1"/>
    <row r="1150" s="92" customFormat="1"/>
    <row r="1151" s="92" customFormat="1"/>
    <row r="1152" s="92" customFormat="1"/>
    <row r="1153" s="92" customFormat="1"/>
    <row r="1154" s="92" customFormat="1"/>
    <row r="1155" s="92" customFormat="1"/>
    <row r="1156" s="92" customFormat="1"/>
    <row r="1157" s="92" customFormat="1"/>
    <row r="1158" s="92" customFormat="1"/>
    <row r="1159" s="92" customFormat="1"/>
    <row r="1160" s="92" customFormat="1"/>
    <row r="1161" s="92" customFormat="1"/>
    <row r="1162" s="92" customFormat="1"/>
    <row r="1163" s="92" customFormat="1"/>
    <row r="1164" s="92" customFormat="1"/>
    <row r="1165" s="92" customFormat="1"/>
    <row r="1166" s="92" customFormat="1"/>
    <row r="1167" s="92" customFormat="1"/>
    <row r="1168" s="92" customFormat="1"/>
    <row r="1169" s="92" customFormat="1"/>
    <row r="1170" s="92" customFormat="1"/>
    <row r="1171" s="92" customFormat="1"/>
    <row r="1172" s="92" customFormat="1"/>
    <row r="1173" s="92" customFormat="1"/>
    <row r="1174" s="92" customFormat="1"/>
    <row r="1175" s="92" customFormat="1"/>
    <row r="1176" s="92" customFormat="1"/>
    <row r="1177" s="92" customFormat="1"/>
    <row r="1178" s="92" customFormat="1"/>
    <row r="1179" s="92" customFormat="1"/>
    <row r="1180" s="92" customFormat="1"/>
    <row r="1181" s="92" customFormat="1"/>
    <row r="1182" s="92" customFormat="1"/>
    <row r="1183" s="92" customFormat="1"/>
    <row r="1184" s="92" customFormat="1"/>
    <row r="1185" s="92" customFormat="1"/>
    <row r="1186" s="92" customFormat="1"/>
    <row r="1187" s="92" customFormat="1"/>
    <row r="1188" s="92" customFormat="1"/>
    <row r="1189" s="92" customFormat="1"/>
    <row r="1190" s="92" customFormat="1"/>
    <row r="1191" s="92" customFormat="1"/>
    <row r="1192" s="92" customFormat="1"/>
    <row r="1193" s="92" customFormat="1"/>
    <row r="1194" s="92" customFormat="1"/>
    <row r="1195" s="92" customFormat="1"/>
    <row r="1196" s="92" customFormat="1"/>
    <row r="1197" s="92" customFormat="1"/>
    <row r="1198" s="92" customFormat="1"/>
    <row r="1199" s="92" customFormat="1"/>
    <row r="1200" s="92" customFormat="1"/>
    <row r="1201" s="92" customFormat="1"/>
    <row r="1202" s="92" customFormat="1"/>
    <row r="1203" s="92" customFormat="1"/>
    <row r="1204" s="92" customFormat="1"/>
    <row r="1205" s="92" customFormat="1"/>
    <row r="1206" s="92" customFormat="1"/>
    <row r="1207" s="92" customFormat="1"/>
    <row r="1208" s="92" customFormat="1"/>
    <row r="1209" s="92" customFormat="1"/>
    <row r="1210" s="92" customFormat="1"/>
    <row r="1211" s="92" customFormat="1"/>
    <row r="1212" s="92" customFormat="1"/>
    <row r="1213" s="92" customFormat="1"/>
    <row r="1214" s="92" customFormat="1"/>
    <row r="1215" s="92" customFormat="1"/>
    <row r="1216" s="92" customFormat="1"/>
    <row r="1217" s="92" customFormat="1"/>
    <row r="1218" s="92" customFormat="1"/>
    <row r="1219" s="92" customFormat="1"/>
    <row r="1220" s="92" customFormat="1"/>
    <row r="1221" s="92" customFormat="1"/>
    <row r="1222" s="92" customFormat="1"/>
    <row r="1223" s="92" customFormat="1"/>
    <row r="1224" s="92" customFormat="1"/>
    <row r="1225" s="92" customFormat="1"/>
    <row r="1226" s="92" customFormat="1"/>
    <row r="1227" s="92" customFormat="1"/>
    <row r="1228" s="92" customFormat="1"/>
    <row r="1229" s="92" customFormat="1"/>
    <row r="1230" s="92" customFormat="1"/>
    <row r="1231" s="92" customFormat="1"/>
    <row r="1232" s="92" customFormat="1"/>
    <row r="1233" s="92" customFormat="1"/>
    <row r="1234" s="92" customFormat="1"/>
    <row r="1235" s="92" customFormat="1"/>
    <row r="1236" s="92" customFormat="1"/>
    <row r="1237" s="92" customFormat="1"/>
    <row r="1238" s="92" customFormat="1"/>
    <row r="1239" s="92" customFormat="1"/>
    <row r="1240" s="92" customFormat="1"/>
    <row r="1241" s="92" customFormat="1"/>
    <row r="1242" s="92" customFormat="1"/>
    <row r="1243" s="92" customFormat="1"/>
    <row r="1244" s="92" customFormat="1"/>
    <row r="1245" s="92" customFormat="1"/>
    <row r="1246" s="92" customFormat="1"/>
    <row r="1247" s="92" customFormat="1"/>
    <row r="1248" s="92" customFormat="1"/>
    <row r="1249" s="92" customFormat="1"/>
    <row r="1250" s="92" customFormat="1"/>
    <row r="1251" s="92" customFormat="1"/>
    <row r="1252" s="92" customFormat="1"/>
    <row r="1253" s="92" customFormat="1"/>
    <row r="1254" s="92" customFormat="1"/>
    <row r="1255" s="92" customFormat="1"/>
    <row r="1256" s="92" customFormat="1"/>
    <row r="1257" s="92" customFormat="1"/>
    <row r="1258" s="92" customFormat="1"/>
    <row r="1259" s="92" customFormat="1"/>
    <row r="1260" s="92" customFormat="1"/>
    <row r="1261" s="92" customFormat="1"/>
    <row r="1262" s="92" customFormat="1"/>
    <row r="1263" s="92" customFormat="1"/>
    <row r="1264" s="92" customFormat="1"/>
    <row r="1265" s="92" customFormat="1"/>
    <row r="1266" s="92" customFormat="1"/>
    <row r="1267" s="92" customFormat="1"/>
    <row r="1268" s="92" customFormat="1"/>
    <row r="1269" s="92" customFormat="1"/>
    <row r="1270" s="92" customFormat="1"/>
    <row r="1271" s="92" customFormat="1"/>
    <row r="1272" s="92" customFormat="1"/>
    <row r="1273" s="92" customFormat="1"/>
    <row r="1274" s="92" customFormat="1"/>
    <row r="1275" s="92" customFormat="1"/>
    <row r="1276" s="92" customFormat="1"/>
    <row r="1277" s="92" customFormat="1"/>
    <row r="1278" s="92" customFormat="1"/>
    <row r="1279" s="92" customFormat="1"/>
    <row r="1280" s="92" customFormat="1"/>
    <row r="1281" s="92" customFormat="1"/>
    <row r="1282" s="92" customFormat="1"/>
    <row r="1283" s="92" customFormat="1"/>
    <row r="1284" s="92" customFormat="1"/>
    <row r="1285" s="92" customFormat="1"/>
    <row r="1286" s="92" customFormat="1"/>
    <row r="1287" s="92" customFormat="1"/>
    <row r="1288" s="92" customFormat="1"/>
    <row r="1289" s="92" customFormat="1"/>
    <row r="1290" s="92" customFormat="1"/>
    <row r="1291" s="92" customFormat="1"/>
    <row r="1292" s="92" customFormat="1"/>
    <row r="1293" s="92" customFormat="1"/>
    <row r="1294" s="92" customFormat="1"/>
    <row r="1295" s="92" customFormat="1"/>
    <row r="1296" s="92" customFormat="1"/>
    <row r="1297" s="92" customFormat="1"/>
    <row r="1298" s="92" customFormat="1"/>
    <row r="1299" s="92" customFormat="1"/>
    <row r="1300" s="92" customFormat="1"/>
    <row r="1301" s="92" customFormat="1"/>
    <row r="1302" s="92" customFormat="1"/>
    <row r="1303" s="92" customFormat="1"/>
    <row r="1304" s="92" customFormat="1"/>
    <row r="1305" s="92" customFormat="1"/>
    <row r="1306" s="92" customFormat="1"/>
    <row r="1307" s="92" customFormat="1"/>
    <row r="1308" s="92" customFormat="1"/>
    <row r="1309" s="92" customFormat="1"/>
    <row r="1310" s="92" customFormat="1"/>
    <row r="1311" s="92" customFormat="1"/>
    <row r="1312" s="92" customFormat="1"/>
    <row r="1313" s="92" customFormat="1"/>
    <row r="1314" s="92" customFormat="1"/>
    <row r="1315" s="92" customFormat="1"/>
    <row r="1316" s="92" customFormat="1"/>
    <row r="1317" s="92" customFormat="1"/>
    <row r="1318" s="92" customFormat="1"/>
    <row r="1319" s="92" customFormat="1"/>
    <row r="1320" s="92" customFormat="1"/>
    <row r="1321" s="92" customFormat="1"/>
    <row r="1322" s="92" customFormat="1"/>
    <row r="1323" s="92" customFormat="1"/>
    <row r="1324" s="92" customFormat="1"/>
    <row r="1325" s="92" customFormat="1"/>
    <row r="1326" s="92" customFormat="1"/>
    <row r="1327" s="92" customFormat="1"/>
    <row r="1328" s="92" customFormat="1"/>
    <row r="1329" s="92" customFormat="1"/>
    <row r="1330" s="92" customFormat="1"/>
    <row r="1331" s="92" customFormat="1"/>
    <row r="1332" s="92" customFormat="1"/>
    <row r="1333" s="92" customFormat="1"/>
    <row r="1334" s="92" customFormat="1"/>
    <row r="1335" s="92" customFormat="1"/>
    <row r="1336" s="92" customFormat="1"/>
    <row r="1337" s="92" customFormat="1"/>
    <row r="1338" s="92" customFormat="1"/>
    <row r="1339" s="92" customFormat="1"/>
    <row r="1340" s="92" customFormat="1"/>
    <row r="1341" s="92" customFormat="1"/>
    <row r="1342" s="92" customFormat="1"/>
    <row r="1343" s="92" customFormat="1"/>
    <row r="1344" s="92" customFormat="1"/>
    <row r="1345" s="92" customFormat="1"/>
    <row r="1346" s="92" customFormat="1"/>
    <row r="1347" s="92" customFormat="1"/>
    <row r="1348" s="92" customFormat="1"/>
    <row r="1349" s="92" customFormat="1"/>
    <row r="1350" s="92" customFormat="1"/>
    <row r="1351" s="92" customFormat="1"/>
    <row r="1352" s="92" customFormat="1"/>
    <row r="1353" s="92" customFormat="1"/>
    <row r="1354" s="92" customFormat="1"/>
    <row r="1355" s="92" customFormat="1"/>
    <row r="1356" s="92" customFormat="1"/>
    <row r="1357" s="92" customFormat="1"/>
    <row r="1358" s="92" customFormat="1"/>
    <row r="1359" s="92" customFormat="1"/>
    <row r="1360" s="92" customFormat="1"/>
    <row r="1361" s="92" customFormat="1"/>
    <row r="1362" s="92" customFormat="1"/>
    <row r="1363" s="92" customFormat="1"/>
    <row r="1364" s="92" customFormat="1"/>
    <row r="1365" s="92" customFormat="1"/>
    <row r="1366" s="92" customFormat="1"/>
    <row r="1367" s="92" customFormat="1"/>
    <row r="1368" s="92" customFormat="1"/>
    <row r="1369" s="92" customFormat="1"/>
    <row r="1370" s="92" customFormat="1"/>
    <row r="1371" s="92" customFormat="1"/>
    <row r="1372" s="92" customFormat="1"/>
    <row r="1373" s="92" customFormat="1"/>
    <row r="1374" s="92" customFormat="1"/>
    <row r="1375" s="92" customFormat="1"/>
    <row r="1376" s="92" customFormat="1"/>
    <row r="1377" s="92" customFormat="1"/>
    <row r="1378" s="92" customFormat="1"/>
    <row r="1379" s="92" customFormat="1"/>
    <row r="1380" s="92" customFormat="1"/>
    <row r="1381" s="92" customFormat="1"/>
    <row r="1382" s="92" customFormat="1"/>
    <row r="1383" s="92" customFormat="1"/>
    <row r="1384" s="92" customFormat="1"/>
    <row r="1385" s="92" customFormat="1"/>
    <row r="1386" s="92" customFormat="1"/>
    <row r="1387" s="92" customFormat="1"/>
    <row r="1388" s="92" customFormat="1"/>
    <row r="1389" s="92" customFormat="1"/>
    <row r="1390" s="92" customFormat="1"/>
    <row r="1391" s="92" customFormat="1"/>
    <row r="1392" s="92" customFormat="1"/>
    <row r="1393" s="92" customFormat="1"/>
    <row r="1394" s="92" customFormat="1"/>
    <row r="1395" s="92" customFormat="1"/>
    <row r="1396" s="92" customFormat="1"/>
    <row r="1397" s="92" customFormat="1"/>
    <row r="1398" s="92" customFormat="1"/>
    <row r="1399" s="92" customFormat="1"/>
    <row r="1400" s="92" customFormat="1"/>
    <row r="1401" s="92" customFormat="1"/>
    <row r="1402" s="92" customFormat="1"/>
    <row r="1403" s="92" customFormat="1"/>
    <row r="1404" s="92" customFormat="1"/>
    <row r="1405" s="92" customFormat="1"/>
    <row r="1406" s="92" customFormat="1"/>
    <row r="1407" s="92" customFormat="1"/>
    <row r="1408" s="92" customFormat="1"/>
    <row r="1409" s="92" customFormat="1"/>
    <row r="1410" s="92" customFormat="1"/>
    <row r="1411" s="92" customFormat="1"/>
    <row r="1412" s="92" customFormat="1"/>
    <row r="1413" s="92" customFormat="1"/>
    <row r="1414" s="92" customFormat="1"/>
    <row r="1415" s="92" customFormat="1"/>
    <row r="1416" s="92" customFormat="1"/>
    <row r="1417" s="92" customFormat="1"/>
    <row r="1418" s="92" customFormat="1"/>
    <row r="1419" s="92" customFormat="1"/>
    <row r="1420" s="92" customFormat="1"/>
    <row r="1421" s="92" customFormat="1"/>
    <row r="1422" s="92" customFormat="1"/>
    <row r="1423" s="92" customFormat="1"/>
    <row r="1424" s="92" customFormat="1"/>
    <row r="1425" s="92" customFormat="1"/>
    <row r="1426" s="92" customFormat="1"/>
    <row r="1427" s="92" customFormat="1"/>
    <row r="1428" s="92" customFormat="1"/>
    <row r="1429" s="92" customFormat="1"/>
    <row r="1430" s="92" customFormat="1"/>
    <row r="1431" s="92" customFormat="1"/>
    <row r="1432" s="92" customFormat="1"/>
    <row r="1433" s="92" customFormat="1"/>
    <row r="1434" s="92" customFormat="1"/>
    <row r="1435" s="92" customFormat="1"/>
    <row r="1436" s="92" customFormat="1"/>
    <row r="1437" s="92" customFormat="1"/>
    <row r="1438" s="92" customFormat="1"/>
    <row r="1439" s="92" customFormat="1"/>
    <row r="1440" s="92" customFormat="1"/>
    <row r="1441" s="92" customFormat="1"/>
    <row r="1442" s="92" customFormat="1"/>
    <row r="1443" s="92" customFormat="1"/>
    <row r="1444" s="92" customFormat="1"/>
    <row r="1445" s="92" customFormat="1"/>
    <row r="1446" s="92" customFormat="1"/>
    <row r="1447" s="92" customFormat="1"/>
    <row r="1448" s="92" customFormat="1"/>
    <row r="1449" s="92" customFormat="1"/>
    <row r="1450" s="92" customFormat="1"/>
    <row r="1451" s="92" customFormat="1"/>
    <row r="1452" s="92" customFormat="1"/>
    <row r="1453" s="92" customFormat="1"/>
    <row r="1454" s="92" customFormat="1"/>
    <row r="1455" s="92" customFormat="1"/>
    <row r="1456" s="92" customFormat="1"/>
    <row r="1457" s="92" customFormat="1"/>
    <row r="1458" s="92" customFormat="1"/>
    <row r="1459" s="92" customFormat="1"/>
    <row r="1460" s="92" customFormat="1"/>
    <row r="1461" s="92" customFormat="1"/>
    <row r="1462" s="92" customFormat="1"/>
    <row r="1463" s="92" customFormat="1"/>
    <row r="1464" s="92" customFormat="1"/>
    <row r="1465" s="92" customFormat="1"/>
    <row r="1466" s="92" customFormat="1"/>
    <row r="1467" s="92" customFormat="1"/>
    <row r="1468" s="92" customFormat="1"/>
    <row r="1469" s="92" customFormat="1"/>
    <row r="1470" s="92" customFormat="1"/>
    <row r="1471" s="92" customFormat="1"/>
    <row r="1472" s="92" customFormat="1"/>
    <row r="1473" s="92" customFormat="1"/>
    <row r="1474" s="92" customFormat="1"/>
    <row r="1475" s="92" customFormat="1"/>
    <row r="1476" s="92" customFormat="1"/>
    <row r="1477" s="92" customFormat="1"/>
    <row r="1478" s="92" customFormat="1"/>
    <row r="1479" s="92" customFormat="1"/>
    <row r="1480" s="92" customFormat="1"/>
    <row r="1481" s="92" customFormat="1"/>
    <row r="1482" s="92" customFormat="1"/>
    <row r="1483" s="92" customFormat="1"/>
    <row r="1484" s="92" customFormat="1"/>
    <row r="1485" s="92" customFormat="1"/>
    <row r="1486" s="92" customFormat="1"/>
    <row r="1487" s="92" customFormat="1"/>
    <row r="1488" s="92" customFormat="1"/>
    <row r="1489" s="92" customFormat="1"/>
    <row r="1490" s="92" customFormat="1"/>
    <row r="1491" s="92" customFormat="1"/>
    <row r="1492" s="92" customFormat="1"/>
    <row r="1493" s="92" customFormat="1"/>
    <row r="1494" s="92" customFormat="1"/>
    <row r="1495" s="92" customFormat="1"/>
    <row r="1496" s="92" customFormat="1"/>
    <row r="1497" s="92" customFormat="1"/>
    <row r="1498" s="92" customFormat="1"/>
    <row r="1499" s="92" customFormat="1"/>
    <row r="1500" s="92" customFormat="1"/>
    <row r="1501" s="92" customFormat="1"/>
    <row r="1502" s="92" customFormat="1"/>
    <row r="1503" s="92" customFormat="1"/>
    <row r="1504" s="92" customFormat="1"/>
    <row r="1505" s="92" customFormat="1"/>
    <row r="1506" s="92" customFormat="1"/>
    <row r="1507" s="92" customFormat="1"/>
    <row r="1508" s="92" customFormat="1"/>
    <row r="1509" s="92" customFormat="1"/>
    <row r="1510" s="92" customFormat="1"/>
    <row r="1511" s="92" customFormat="1"/>
    <row r="1512" s="92" customFormat="1"/>
    <row r="1513" s="92" customFormat="1"/>
    <row r="1514" s="92" customFormat="1"/>
    <row r="1515" s="92" customFormat="1"/>
    <row r="1516" s="92" customFormat="1"/>
    <row r="1517" s="92" customFormat="1"/>
    <row r="1518" s="92" customFormat="1"/>
    <row r="1519" s="92" customFormat="1"/>
    <row r="1520" s="92" customFormat="1"/>
    <row r="1521" s="92" customFormat="1"/>
    <row r="1522" s="92" customFormat="1"/>
    <row r="1523" s="92" customFormat="1"/>
    <row r="1524" s="92" customFormat="1"/>
    <row r="1525" s="92" customFormat="1"/>
    <row r="1526" s="92" customFormat="1"/>
    <row r="1527" s="92" customFormat="1"/>
    <row r="1528" s="92" customFormat="1"/>
    <row r="1529" s="92" customFormat="1"/>
    <row r="1530" s="92" customFormat="1"/>
    <row r="1531" s="92" customFormat="1"/>
    <row r="1532" s="92" customFormat="1"/>
    <row r="1533" s="92" customFormat="1"/>
    <row r="1534" s="92" customFormat="1"/>
    <row r="1535" s="92" customFormat="1"/>
    <row r="1536" s="92" customFormat="1"/>
    <row r="1537" s="92" customFormat="1"/>
    <row r="1538" s="92" customFormat="1"/>
    <row r="1539" s="92" customFormat="1"/>
    <row r="1540" s="92" customFormat="1"/>
    <row r="1541" s="92" customFormat="1"/>
    <row r="1542" s="92" customFormat="1"/>
    <row r="1543" s="92" customFormat="1"/>
    <row r="1544" s="92" customFormat="1"/>
    <row r="1545" s="92" customFormat="1"/>
    <row r="1546" s="92" customFormat="1"/>
    <row r="1547" s="92" customFormat="1"/>
    <row r="1548" s="92" customFormat="1"/>
    <row r="1549" s="92" customFormat="1"/>
    <row r="1550" s="92" customFormat="1"/>
    <row r="1551" s="92" customFormat="1"/>
    <row r="1552" s="92" customFormat="1"/>
    <row r="1553" s="92" customFormat="1"/>
    <row r="1554" s="92" customFormat="1"/>
    <row r="1555" s="92" customFormat="1"/>
    <row r="1556" s="92" customFormat="1"/>
    <row r="1557" s="92" customFormat="1"/>
    <row r="1558" s="92" customFormat="1"/>
    <row r="1559" s="92" customFormat="1"/>
    <row r="1560" s="92" customFormat="1"/>
    <row r="1561" s="92" customFormat="1"/>
    <row r="1562" s="92" customFormat="1"/>
    <row r="1563" s="92" customFormat="1"/>
    <row r="1564" s="92" customFormat="1"/>
    <row r="1565" s="92" customFormat="1"/>
    <row r="1566" s="92" customFormat="1"/>
    <row r="1567" s="92" customFormat="1"/>
    <row r="1568" s="92" customFormat="1"/>
    <row r="1569" s="92" customFormat="1"/>
    <row r="1570" s="92" customFormat="1"/>
    <row r="1571" s="92" customFormat="1"/>
    <row r="1572" s="92" customFormat="1"/>
    <row r="1573" s="92" customFormat="1"/>
    <row r="1574" s="92" customFormat="1"/>
    <row r="1575" s="92" customFormat="1"/>
    <row r="1576" s="92" customFormat="1"/>
    <row r="1577" s="92" customFormat="1"/>
    <row r="1578" s="92" customFormat="1"/>
    <row r="1579" s="92" customFormat="1"/>
    <row r="1580" s="92" customFormat="1"/>
    <row r="1581" s="92" customFormat="1"/>
    <row r="1582" s="92" customFormat="1"/>
    <row r="1583" s="92" customFormat="1"/>
    <row r="1584" s="92" customFormat="1"/>
    <row r="1585" s="92" customFormat="1"/>
    <row r="1586" s="92" customFormat="1"/>
    <row r="1587" s="92" customFormat="1"/>
    <row r="1588" s="92" customFormat="1"/>
    <row r="1589" s="92" customFormat="1"/>
    <row r="1590" s="92" customFormat="1"/>
    <row r="1591" s="92" customFormat="1"/>
    <row r="1592" s="92" customFormat="1"/>
    <row r="1593" s="92" customFormat="1"/>
    <row r="1594" s="92" customFormat="1"/>
    <row r="1595" s="92" customFormat="1"/>
    <row r="1596" s="92" customFormat="1"/>
    <row r="1597" s="92" customFormat="1"/>
    <row r="1598" s="92" customFormat="1"/>
    <row r="1599" s="92" customFormat="1"/>
    <row r="1600" s="92" customFormat="1"/>
    <row r="1601" s="92" customFormat="1"/>
    <row r="1602" s="92" customFormat="1"/>
    <row r="1603" s="92" customFormat="1"/>
    <row r="1604" s="92" customFormat="1"/>
    <row r="1605" s="92" customFormat="1"/>
    <row r="1606" s="92" customFormat="1"/>
    <row r="1607" s="92" customFormat="1"/>
    <row r="1608" s="92" customFormat="1"/>
    <row r="1609" s="92" customFormat="1"/>
    <row r="1610" s="92" customFormat="1"/>
    <row r="1611" s="92" customFormat="1"/>
    <row r="1612" s="92" customFormat="1"/>
    <row r="1613" s="92" customFormat="1"/>
    <row r="1614" s="92" customFormat="1"/>
    <row r="1615" s="92" customFormat="1"/>
    <row r="1616" s="92" customFormat="1"/>
    <row r="1617" s="92" customFormat="1"/>
    <row r="1618" s="92" customFormat="1"/>
    <row r="1619" s="92" customFormat="1"/>
    <row r="1620" s="92" customFormat="1"/>
    <row r="1621" s="92" customFormat="1"/>
    <row r="1622" s="92" customFormat="1"/>
    <row r="1623" s="92" customFormat="1"/>
    <row r="1624" s="92" customFormat="1"/>
    <row r="1625" s="92" customFormat="1"/>
    <row r="1626" s="92" customFormat="1"/>
    <row r="1627" s="92" customFormat="1"/>
    <row r="1628" s="92" customFormat="1"/>
    <row r="1629" s="92" customFormat="1"/>
    <row r="1630" s="92" customFormat="1"/>
    <row r="1631" s="92" customFormat="1"/>
    <row r="1632" s="92" customFormat="1"/>
    <row r="1633" s="92" customFormat="1"/>
    <row r="1634" s="92" customFormat="1"/>
    <row r="1635" s="92" customFormat="1"/>
    <row r="1636" s="92" customFormat="1"/>
    <row r="1637" s="92" customFormat="1"/>
    <row r="1638" s="92" customFormat="1"/>
    <row r="1639" s="92" customFormat="1"/>
    <row r="1640" s="92" customFormat="1"/>
    <row r="1641" s="92" customFormat="1"/>
    <row r="1642" s="92" customFormat="1"/>
    <row r="1643" s="92" customFormat="1"/>
    <row r="1644" s="92" customFormat="1"/>
    <row r="1645" s="92" customFormat="1"/>
    <row r="1646" s="92" customFormat="1"/>
    <row r="1647" s="92" customFormat="1"/>
    <row r="1648" s="92" customFormat="1"/>
    <row r="1649" s="92" customFormat="1"/>
    <row r="1650" s="92" customFormat="1"/>
    <row r="1651" s="92" customFormat="1"/>
    <row r="1652" s="92" customFormat="1"/>
    <row r="1653" s="92" customFormat="1"/>
    <row r="1654" s="92" customFormat="1"/>
    <row r="1655" s="92" customFormat="1"/>
    <row r="1656" s="92" customFormat="1"/>
    <row r="1657" s="92" customFormat="1"/>
    <row r="1658" s="92" customFormat="1"/>
    <row r="1659" s="92" customFormat="1"/>
    <row r="1660" s="92" customFormat="1"/>
    <row r="1661" s="92" customFormat="1"/>
    <row r="1662" s="92" customFormat="1"/>
    <row r="1663" s="92" customFormat="1"/>
    <row r="1664" s="92" customFormat="1"/>
    <row r="1665" s="92" customFormat="1"/>
    <row r="1666" s="92" customFormat="1"/>
    <row r="1667" s="92" customFormat="1"/>
    <row r="1668" s="92" customFormat="1"/>
    <row r="1669" s="92" customFormat="1"/>
    <row r="1670" s="92" customFormat="1"/>
    <row r="1671" s="92" customFormat="1"/>
    <row r="1672" s="92" customFormat="1"/>
    <row r="1673" s="92" customFormat="1"/>
    <row r="1674" s="92" customFormat="1"/>
    <row r="1675" s="92" customFormat="1"/>
    <row r="1676" s="92" customFormat="1"/>
    <row r="1677" s="92" customFormat="1"/>
    <row r="1678" s="92" customFormat="1"/>
    <row r="1679" s="92" customFormat="1"/>
    <row r="1680" s="92" customFormat="1"/>
    <row r="1681" s="92" customFormat="1"/>
    <row r="1682" s="92" customFormat="1"/>
    <row r="1683" s="92" customFormat="1"/>
    <row r="1684" s="92" customFormat="1"/>
    <row r="1685" s="92" customFormat="1"/>
    <row r="1686" s="92" customFormat="1"/>
    <row r="1687" s="92" customFormat="1"/>
    <row r="1688" s="92" customFormat="1"/>
    <row r="1689" s="92" customFormat="1"/>
    <row r="1690" s="92" customFormat="1"/>
    <row r="1691" s="92" customFormat="1"/>
    <row r="1692" s="92" customFormat="1"/>
    <row r="1693" s="92" customFormat="1"/>
    <row r="1694" s="92" customFormat="1"/>
    <row r="1695" s="92" customFormat="1"/>
    <row r="1696" s="92" customFormat="1"/>
    <row r="1697" s="92" customFormat="1"/>
    <row r="1698" s="92" customFormat="1"/>
    <row r="1699" s="92" customFormat="1"/>
    <row r="1700" s="92" customFormat="1"/>
    <row r="1701" s="92" customFormat="1"/>
    <row r="1702" s="92" customFormat="1"/>
    <row r="1703" s="92" customFormat="1"/>
    <row r="1704" s="92" customFormat="1"/>
    <row r="1705" s="92" customFormat="1"/>
    <row r="1706" s="92" customFormat="1"/>
    <row r="1707" s="92" customFormat="1"/>
    <row r="1708" s="92" customFormat="1"/>
    <row r="1709" s="92" customFormat="1"/>
    <row r="1710" s="92" customFormat="1"/>
    <row r="1711" s="92" customFormat="1"/>
    <row r="1712" s="92" customFormat="1"/>
    <row r="1713" s="92" customFormat="1"/>
    <row r="1714" s="92" customFormat="1"/>
    <row r="1715" s="92" customFormat="1"/>
    <row r="1716" s="92" customFormat="1"/>
    <row r="1717" s="92" customFormat="1"/>
    <row r="1718" s="92" customFormat="1"/>
    <row r="1719" s="92" customFormat="1"/>
    <row r="1720" s="92" customFormat="1"/>
    <row r="1721" s="92" customFormat="1"/>
    <row r="1722" s="92" customFormat="1"/>
    <row r="1723" s="92" customFormat="1"/>
    <row r="1724" s="92" customFormat="1"/>
    <row r="1725" s="92" customFormat="1"/>
    <row r="1726" s="92" customFormat="1"/>
    <row r="1727" s="92" customFormat="1"/>
    <row r="1728" s="92" customFormat="1"/>
    <row r="1729" s="92" customFormat="1"/>
    <row r="1730" s="92" customFormat="1"/>
    <row r="1731" s="92" customFormat="1"/>
    <row r="1732" s="92" customFormat="1"/>
    <row r="1733" s="92" customFormat="1"/>
    <row r="1734" s="92" customFormat="1"/>
    <row r="1735" s="92" customFormat="1"/>
    <row r="1736" s="92" customFormat="1"/>
    <row r="1737" s="92" customFormat="1"/>
    <row r="1738" s="92" customFormat="1"/>
    <row r="1739" s="92" customFormat="1"/>
    <row r="1740" s="92" customFormat="1"/>
    <row r="1741" s="92" customFormat="1"/>
    <row r="1742" s="92" customFormat="1"/>
    <row r="1743" s="92" customFormat="1"/>
    <row r="1744" s="92" customFormat="1"/>
    <row r="1745" s="92" customFormat="1"/>
    <row r="1746" s="92" customFormat="1"/>
    <row r="1747" s="92" customFormat="1"/>
    <row r="1748" s="92" customFormat="1"/>
    <row r="1749" s="92" customFormat="1"/>
    <row r="1750" s="92" customFormat="1"/>
    <row r="1751" s="92" customFormat="1"/>
    <row r="1752" s="92" customFormat="1"/>
    <row r="1753" s="92" customFormat="1"/>
    <row r="1754" s="92" customFormat="1"/>
    <row r="1755" s="92" customFormat="1"/>
    <row r="1756" s="92" customFormat="1"/>
    <row r="1757" s="92" customFormat="1"/>
    <row r="1758" s="92" customFormat="1"/>
    <row r="1759" s="92" customFormat="1"/>
    <row r="1760" s="92" customFormat="1"/>
    <row r="1761" s="92" customFormat="1"/>
    <row r="1762" s="92" customFormat="1"/>
    <row r="1763" s="92" customFormat="1"/>
    <row r="1764" s="92" customFormat="1"/>
    <row r="1765" s="92" customFormat="1"/>
    <row r="1766" s="92" customFormat="1"/>
    <row r="1767" s="92" customFormat="1"/>
    <row r="1768" s="92" customFormat="1"/>
    <row r="1769" s="92" customFormat="1"/>
    <row r="1770" s="92" customFormat="1"/>
    <row r="1771" s="92" customFormat="1"/>
    <row r="1772" s="92" customFormat="1"/>
    <row r="1773" s="92" customFormat="1"/>
    <row r="1774" s="92" customFormat="1"/>
    <row r="1775" s="92" customFormat="1"/>
    <row r="1776" s="92" customFormat="1"/>
    <row r="1777" s="92" customFormat="1"/>
    <row r="1778" s="92" customFormat="1"/>
    <row r="1779" s="92" customFormat="1"/>
    <row r="1780" s="92" customFormat="1"/>
    <row r="1781" s="92" customFormat="1"/>
    <row r="1782" s="92" customFormat="1"/>
    <row r="1783" s="92" customFormat="1"/>
    <row r="1784" s="92" customFormat="1"/>
    <row r="1785" s="92" customFormat="1"/>
    <row r="1786" s="92" customFormat="1"/>
    <row r="1787" s="92" customFormat="1"/>
    <row r="1788" s="92" customFormat="1"/>
    <row r="1789" s="92" customFormat="1"/>
    <row r="1790" s="92" customFormat="1"/>
    <row r="1791" s="92" customFormat="1"/>
    <row r="1792" s="92" customFormat="1"/>
    <row r="1793" s="92" customFormat="1"/>
    <row r="1794" s="92" customFormat="1"/>
    <row r="1795" s="92" customFormat="1"/>
    <row r="1796" s="92" customFormat="1"/>
    <row r="1797" s="92" customFormat="1"/>
    <row r="1798" s="92" customFormat="1"/>
    <row r="1799" s="92" customFormat="1"/>
    <row r="1800" s="92" customFormat="1"/>
    <row r="1801" s="92" customFormat="1"/>
    <row r="1802" s="92" customFormat="1"/>
    <row r="1803" s="92" customFormat="1"/>
    <row r="1804" s="92" customFormat="1"/>
    <row r="1805" s="92" customFormat="1"/>
    <row r="1806" s="92" customFormat="1"/>
    <row r="1807" s="92" customFormat="1"/>
    <row r="1808" s="92" customFormat="1"/>
    <row r="1809" s="92" customFormat="1"/>
    <row r="1810" s="92" customFormat="1"/>
    <row r="1811" s="92" customFormat="1"/>
    <row r="1812" s="92" customFormat="1"/>
    <row r="1813" s="92" customFormat="1"/>
    <row r="1814" s="92" customFormat="1"/>
    <row r="1815" s="92" customFormat="1"/>
    <row r="1816" s="92" customFormat="1"/>
    <row r="1817" s="92" customFormat="1"/>
    <row r="1818" s="92" customFormat="1"/>
    <row r="1819" s="92" customFormat="1"/>
    <row r="1820" s="92" customFormat="1"/>
    <row r="1821" s="92" customFormat="1"/>
    <row r="1822" s="92" customFormat="1"/>
    <row r="1823" s="92" customFormat="1"/>
    <row r="1824" s="92" customFormat="1"/>
    <row r="1825" s="92" customFormat="1"/>
    <row r="1826" s="92" customFormat="1"/>
    <row r="1827" s="92" customFormat="1"/>
    <row r="1828" s="92" customFormat="1"/>
    <row r="1829" s="92" customFormat="1"/>
    <row r="1830" s="92" customFormat="1"/>
    <row r="1831" s="92" customFormat="1"/>
    <row r="1832" s="92" customFormat="1"/>
    <row r="1833" s="92" customFormat="1"/>
    <row r="1834" s="92" customFormat="1"/>
    <row r="1835" s="92" customFormat="1"/>
    <row r="1836" s="92" customFormat="1"/>
    <row r="1837" s="92" customFormat="1"/>
    <row r="1838" s="92" customFormat="1"/>
    <row r="1839" s="92" customFormat="1"/>
    <row r="1840" s="92" customFormat="1"/>
    <row r="1841" s="92" customFormat="1"/>
    <row r="1842" s="92" customFormat="1"/>
    <row r="1843" s="92" customFormat="1"/>
    <row r="1844" s="92" customFormat="1"/>
    <row r="1845" s="92" customFormat="1"/>
    <row r="1846" s="92" customFormat="1"/>
    <row r="1847" s="92" customFormat="1"/>
    <row r="1848" s="92" customFormat="1"/>
    <row r="1849" s="92" customFormat="1"/>
    <row r="1850" s="92" customFormat="1"/>
    <row r="1851" s="92" customFormat="1"/>
    <row r="1852" s="92" customFormat="1"/>
    <row r="1853" s="92" customFormat="1"/>
    <row r="1854" s="92" customFormat="1"/>
    <row r="1855" s="92" customFormat="1"/>
    <row r="1856" s="92" customFormat="1"/>
    <row r="1857" s="92" customFormat="1"/>
    <row r="1858" s="92" customFormat="1"/>
    <row r="1859" s="92" customFormat="1"/>
    <row r="1860" s="92" customFormat="1"/>
    <row r="1861" s="92" customFormat="1"/>
    <row r="1862" s="92" customFormat="1"/>
    <row r="1863" s="92" customFormat="1"/>
    <row r="1864" s="92" customFormat="1"/>
    <row r="1865" s="92" customFormat="1"/>
    <row r="1866" s="92" customFormat="1"/>
    <row r="1867" s="92" customFormat="1"/>
    <row r="1868" s="92" customFormat="1"/>
    <row r="1869" s="92" customFormat="1"/>
    <row r="1870" s="92" customFormat="1"/>
    <row r="1871" s="92" customFormat="1"/>
    <row r="1872" s="92" customFormat="1"/>
    <row r="1873" s="92" customFormat="1"/>
    <row r="1874" s="92" customFormat="1"/>
    <row r="1875" s="92" customFormat="1"/>
    <row r="1876" s="92" customFormat="1"/>
    <row r="1877" s="92" customFormat="1"/>
    <row r="1878" s="92" customFormat="1"/>
    <row r="1879" s="92" customFormat="1"/>
    <row r="1880" s="92" customFormat="1"/>
    <row r="1881" s="92" customFormat="1"/>
    <row r="1882" s="92" customFormat="1"/>
    <row r="1883" s="92" customFormat="1"/>
    <row r="1884" s="92" customFormat="1"/>
    <row r="1885" s="92" customFormat="1"/>
    <row r="1886" s="92" customFormat="1"/>
    <row r="1887" s="92" customFormat="1"/>
    <row r="1888" s="92" customFormat="1"/>
    <row r="1889" s="92" customFormat="1"/>
    <row r="1890" s="92" customFormat="1"/>
    <row r="1891" s="92" customFormat="1"/>
    <row r="1892" s="92" customFormat="1"/>
    <row r="1893" s="92" customFormat="1"/>
    <row r="1894" s="92" customFormat="1"/>
    <row r="1895" s="92" customFormat="1"/>
    <row r="1896" s="92" customFormat="1"/>
    <row r="1897" s="92" customFormat="1"/>
    <row r="1898" s="92" customFormat="1"/>
    <row r="1899" s="92" customFormat="1"/>
    <row r="1900" s="92" customFormat="1"/>
    <row r="1901" s="92" customFormat="1"/>
    <row r="1902" s="92" customFormat="1"/>
    <row r="1903" s="92" customFormat="1"/>
    <row r="1904" s="92" customFormat="1"/>
    <row r="1905" s="92" customFormat="1"/>
    <row r="1906" s="92" customFormat="1"/>
    <row r="1907" s="92" customFormat="1"/>
    <row r="1908" s="92" customFormat="1"/>
    <row r="1909" s="92" customFormat="1"/>
    <row r="1910" s="92" customFormat="1"/>
    <row r="1911" s="92" customFormat="1"/>
    <row r="1912" s="92" customFormat="1"/>
    <row r="1913" s="92" customFormat="1"/>
    <row r="1914" s="92" customFormat="1"/>
    <row r="1915" s="92" customFormat="1"/>
    <row r="1916" s="92" customFormat="1"/>
    <row r="1917" s="92" customFormat="1"/>
    <row r="1918" s="92" customFormat="1"/>
    <row r="1919" s="92" customFormat="1"/>
    <row r="1920" s="92" customFormat="1"/>
    <row r="1921" s="92" customFormat="1"/>
    <row r="1922" s="92" customFormat="1"/>
    <row r="1923" s="92" customFormat="1"/>
    <row r="1924" s="92" customFormat="1"/>
    <row r="1925" s="92" customFormat="1"/>
    <row r="1926" s="92" customFormat="1"/>
    <row r="1927" s="92" customFormat="1"/>
    <row r="1928" s="92" customFormat="1"/>
    <row r="1929" s="92" customFormat="1"/>
    <row r="1930" s="92" customFormat="1"/>
    <row r="1931" s="92" customFormat="1"/>
    <row r="1932" s="92" customFormat="1"/>
    <row r="1933" s="92" customFormat="1"/>
    <row r="1934" s="92" customFormat="1"/>
    <row r="1935" s="92" customFormat="1"/>
    <row r="1936" s="92" customFormat="1"/>
    <row r="1937" s="92" customFormat="1"/>
    <row r="1938" s="92" customFormat="1"/>
    <row r="1939" s="92" customFormat="1"/>
    <row r="1940" s="92" customFormat="1"/>
    <row r="1941" s="92" customFormat="1"/>
    <row r="1942" s="92" customFormat="1"/>
    <row r="1943" s="92" customFormat="1"/>
    <row r="1944" s="92" customFormat="1"/>
    <row r="1945" s="92" customFormat="1"/>
    <row r="1946" s="92" customFormat="1"/>
    <row r="1947" s="92" customFormat="1"/>
    <row r="1948" s="92" customFormat="1"/>
    <row r="1949" s="92" customFormat="1"/>
    <row r="1950" s="92" customFormat="1"/>
    <row r="1951" s="92" customFormat="1"/>
    <row r="1952" s="92" customFormat="1"/>
    <row r="1953" s="92" customFormat="1"/>
    <row r="1954" s="92" customFormat="1"/>
    <row r="1955" s="92" customFormat="1"/>
    <row r="1956" s="92" customFormat="1"/>
    <row r="1957" s="92" customFormat="1"/>
    <row r="1958" s="92" customFormat="1"/>
    <row r="1959" s="92" customFormat="1"/>
    <row r="1960" s="92" customFormat="1"/>
    <row r="1961" s="92" customFormat="1"/>
    <row r="1962" s="92" customFormat="1"/>
    <row r="1963" s="92" customFormat="1"/>
    <row r="1964" s="92" customFormat="1"/>
    <row r="1965" s="92" customFormat="1"/>
    <row r="1966" s="92" customFormat="1"/>
    <row r="1967" s="92" customFormat="1"/>
    <row r="1968" s="92" customFormat="1"/>
    <row r="1969" s="92" customFormat="1"/>
    <row r="1970" s="92" customFormat="1"/>
    <row r="1971" s="92" customFormat="1"/>
    <row r="1972" s="92" customFormat="1"/>
    <row r="1973" s="92" customFormat="1"/>
    <row r="1974" s="92" customFormat="1"/>
    <row r="1975" s="92" customFormat="1"/>
    <row r="1976" s="92" customFormat="1"/>
    <row r="1977" s="92" customFormat="1"/>
    <row r="1978" s="92" customFormat="1"/>
    <row r="1979" s="92" customFormat="1"/>
    <row r="1980" s="92" customFormat="1"/>
    <row r="1981" s="92" customFormat="1"/>
    <row r="1982" s="92" customFormat="1"/>
    <row r="1983" s="92" customFormat="1"/>
    <row r="1984" s="92" customFormat="1"/>
    <row r="1985" s="92" customFormat="1"/>
    <row r="1986" s="92" customFormat="1"/>
    <row r="1987" s="92" customFormat="1"/>
    <row r="1988" s="92" customFormat="1"/>
    <row r="1989" s="92" customFormat="1"/>
    <row r="1990" s="92" customFormat="1"/>
    <row r="1991" s="92" customFormat="1"/>
    <row r="1992" s="92" customFormat="1"/>
    <row r="1993" s="92" customFormat="1"/>
    <row r="1994" s="92" customFormat="1"/>
    <row r="1995" s="92" customFormat="1"/>
    <row r="1996" s="92" customFormat="1"/>
    <row r="1997" s="92" customFormat="1"/>
    <row r="1998" s="92" customFormat="1"/>
    <row r="1999" s="92" customFormat="1"/>
    <row r="2000" s="92" customFormat="1"/>
    <row r="2001" s="92" customFormat="1"/>
    <row r="2002" s="92" customFormat="1"/>
    <row r="2003" s="92" customFormat="1"/>
    <row r="2004" s="92" customFormat="1"/>
    <row r="2005" s="92" customFormat="1"/>
    <row r="2006" s="92" customFormat="1"/>
    <row r="2007" s="92" customFormat="1"/>
    <row r="2008" s="92" customFormat="1"/>
    <row r="2009" s="92" customFormat="1"/>
    <row r="2010" s="92" customFormat="1"/>
    <row r="2011" s="92" customFormat="1"/>
    <row r="2012" s="92" customFormat="1"/>
    <row r="2013" s="92" customFormat="1"/>
    <row r="2014" s="92" customFormat="1"/>
    <row r="2015" s="92" customFormat="1"/>
    <row r="2016" s="92" customFormat="1"/>
    <row r="2017" s="92" customFormat="1"/>
    <row r="2018" s="92" customFormat="1"/>
    <row r="2019" s="92" customFormat="1"/>
    <row r="2020" s="92" customFormat="1"/>
    <row r="2021" s="92" customFormat="1"/>
    <row r="2022" s="92" customFormat="1"/>
    <row r="2023" s="92" customFormat="1"/>
    <row r="2024" s="92" customFormat="1"/>
    <row r="2025" s="92" customFormat="1"/>
    <row r="2026" s="92" customFormat="1"/>
    <row r="2027" s="92" customFormat="1"/>
    <row r="2028" s="92" customFormat="1"/>
    <row r="2029" s="92" customFormat="1"/>
    <row r="2030" s="92" customFormat="1"/>
    <row r="2031" s="92" customFormat="1"/>
    <row r="2032" s="92" customFormat="1"/>
    <row r="2033" s="92" customFormat="1"/>
    <row r="2034" s="92" customFormat="1"/>
    <row r="2035" s="92" customFormat="1"/>
    <row r="2036" s="92" customFormat="1"/>
    <row r="2037" s="92" customFormat="1"/>
    <row r="2038" s="92" customFormat="1"/>
    <row r="2039" s="92" customFormat="1"/>
    <row r="2040" s="92" customFormat="1"/>
    <row r="2041" s="92" customFormat="1"/>
    <row r="2042" s="92" customFormat="1"/>
    <row r="2043" s="92" customFormat="1"/>
    <row r="2044" s="92" customFormat="1"/>
    <row r="2045" s="92" customFormat="1"/>
    <row r="2046" s="92" customFormat="1"/>
    <row r="2047" s="92" customFormat="1"/>
    <row r="2048" s="92" customFormat="1"/>
    <row r="2049" s="92" customFormat="1"/>
    <row r="2050" s="92" customFormat="1"/>
    <row r="2051" s="92" customFormat="1"/>
    <row r="2052" s="92" customFormat="1"/>
    <row r="2053" s="92" customFormat="1"/>
    <row r="2054" s="92" customFormat="1"/>
    <row r="2055" s="92" customFormat="1"/>
    <row r="2056" s="92" customFormat="1"/>
    <row r="2057" s="92" customFormat="1"/>
    <row r="2058" s="92" customFormat="1"/>
    <row r="2059" s="92" customFormat="1"/>
    <row r="2060" s="92" customFormat="1"/>
    <row r="2061" s="92" customFormat="1"/>
    <row r="2062" s="92" customFormat="1"/>
    <row r="2063" s="92" customFormat="1"/>
    <row r="2064" s="92" customFormat="1"/>
    <row r="2065" s="92" customFormat="1"/>
    <row r="2066" s="92" customFormat="1"/>
    <row r="2067" s="92" customFormat="1"/>
    <row r="2068" s="92" customFormat="1"/>
    <row r="2069" s="92" customFormat="1"/>
    <row r="2070" s="92" customFormat="1"/>
    <row r="2071" s="92" customFormat="1"/>
    <row r="2072" s="92" customFormat="1"/>
    <row r="2073" s="92" customFormat="1"/>
    <row r="2074" s="92" customFormat="1"/>
    <row r="2075" s="92" customFormat="1"/>
    <row r="2076" s="92" customFormat="1"/>
    <row r="2077" s="92" customFormat="1"/>
    <row r="2078" s="92" customFormat="1"/>
    <row r="2079" s="92" customFormat="1"/>
    <row r="2080" s="92" customFormat="1"/>
    <row r="2081" s="92" customFormat="1"/>
    <row r="2082" s="92" customFormat="1"/>
    <row r="2083" s="92" customFormat="1"/>
    <row r="2084" s="92" customFormat="1"/>
    <row r="2085" s="92" customFormat="1"/>
    <row r="2086" s="92" customFormat="1"/>
    <row r="2087" s="92" customFormat="1"/>
    <row r="2088" s="92" customFormat="1"/>
    <row r="2089" s="92" customFormat="1"/>
    <row r="2090" s="92" customFormat="1"/>
    <row r="2091" s="92" customFormat="1"/>
    <row r="2092" s="92" customFormat="1"/>
    <row r="2093" s="92" customFormat="1"/>
    <row r="2094" s="92" customFormat="1"/>
    <row r="2095" s="92" customFormat="1"/>
    <row r="2096" s="92" customFormat="1"/>
    <row r="2097" s="92" customFormat="1"/>
    <row r="2098" s="92" customFormat="1"/>
    <row r="2099" s="92" customFormat="1"/>
    <row r="2100" s="92" customFormat="1"/>
    <row r="2101" s="92" customFormat="1"/>
    <row r="2102" s="92" customFormat="1"/>
    <row r="2103" s="92" customFormat="1"/>
    <row r="2104" s="92" customFormat="1"/>
    <row r="2105" s="92" customFormat="1"/>
    <row r="2106" s="92" customFormat="1"/>
    <row r="2107" s="92" customFormat="1"/>
    <row r="2108" s="92" customFormat="1"/>
    <row r="2109" s="92" customFormat="1"/>
    <row r="2110" s="92" customFormat="1"/>
    <row r="2111" s="92" customFormat="1"/>
    <row r="2112" s="92" customFormat="1"/>
    <row r="2113" s="92" customFormat="1"/>
    <row r="2114" s="92" customFormat="1"/>
    <row r="2115" s="92" customFormat="1"/>
    <row r="2116" s="92" customFormat="1"/>
    <row r="2117" s="92" customFormat="1"/>
    <row r="2118" s="92" customFormat="1"/>
    <row r="2119" s="92" customFormat="1"/>
    <row r="2120" s="92" customFormat="1"/>
    <row r="2121" s="92" customFormat="1"/>
    <row r="2122" s="92" customFormat="1"/>
    <row r="2123" s="92" customFormat="1"/>
    <row r="2124" s="92" customFormat="1"/>
    <row r="2125" s="92" customFormat="1"/>
    <row r="2126" s="92" customFormat="1"/>
    <row r="2127" s="92" customFormat="1"/>
    <row r="2128" s="92" customFormat="1"/>
    <row r="2129" s="92" customFormat="1"/>
    <row r="2130" s="92" customFormat="1"/>
    <row r="2131" s="92" customFormat="1"/>
    <row r="2132" s="92" customFormat="1"/>
    <row r="2133" s="92" customFormat="1"/>
    <row r="2134" s="92" customFormat="1"/>
    <row r="2135" s="92" customFormat="1"/>
    <row r="2136" s="92" customFormat="1"/>
    <row r="2137" s="92" customFormat="1"/>
    <row r="2138" s="92" customFormat="1"/>
    <row r="2139" s="92" customFormat="1"/>
    <row r="2140" s="92" customFormat="1"/>
    <row r="2141" s="92" customFormat="1"/>
    <row r="2142" s="92" customFormat="1"/>
    <row r="2143" s="92" customFormat="1"/>
    <row r="2144" s="92" customFormat="1"/>
    <row r="2145" s="92" customFormat="1"/>
    <row r="2146" s="92" customFormat="1"/>
    <row r="2147" s="92" customFormat="1"/>
    <row r="2148" s="92" customFormat="1"/>
    <row r="2149" s="92" customFormat="1"/>
    <row r="2150" s="92" customFormat="1"/>
    <row r="2151" s="92" customFormat="1"/>
    <row r="2152" s="92" customFormat="1"/>
    <row r="2153" s="92" customFormat="1"/>
    <row r="2154" s="92" customFormat="1"/>
    <row r="2155" s="92" customFormat="1"/>
    <row r="2156" s="92" customFormat="1"/>
    <row r="2157" s="92" customFormat="1"/>
    <row r="2158" s="92" customFormat="1"/>
    <row r="2159" s="92" customFormat="1"/>
    <row r="2160" s="92" customFormat="1"/>
    <row r="2161" s="92" customFormat="1"/>
    <row r="2162" s="92" customFormat="1"/>
    <row r="2163" s="92" customFormat="1"/>
    <row r="2164" s="92" customFormat="1"/>
    <row r="2165" s="92" customFormat="1"/>
    <row r="2166" s="92" customFormat="1"/>
    <row r="2167" s="92" customFormat="1"/>
    <row r="2168" s="92" customFormat="1"/>
    <row r="2169" s="92" customFormat="1"/>
    <row r="2170" s="92" customFormat="1"/>
    <row r="2171" s="92" customFormat="1"/>
    <row r="2172" s="92" customFormat="1"/>
    <row r="2173" s="92" customFormat="1"/>
    <row r="2174" s="92" customFormat="1"/>
    <row r="2175" s="92" customFormat="1"/>
    <row r="2176" s="92" customFormat="1"/>
    <row r="2177" s="92" customFormat="1"/>
    <row r="2178" s="92" customFormat="1"/>
    <row r="2179" s="92" customFormat="1"/>
    <row r="2180" s="92" customFormat="1"/>
    <row r="2181" s="92" customFormat="1"/>
    <row r="2182" s="92" customFormat="1"/>
    <row r="2183" s="92" customFormat="1"/>
    <row r="2184" s="92" customFormat="1"/>
    <row r="2185" s="92" customFormat="1"/>
    <row r="2186" s="92" customFormat="1"/>
    <row r="2187" s="92" customFormat="1"/>
    <row r="2188" s="92" customFormat="1"/>
    <row r="2189" s="92" customFormat="1"/>
    <row r="2190" s="92" customFormat="1"/>
    <row r="2191" s="92" customFormat="1"/>
    <row r="2192" s="92" customFormat="1"/>
    <row r="2193" s="92" customFormat="1"/>
    <row r="2194" s="92" customFormat="1"/>
    <row r="2195" s="92" customFormat="1"/>
    <row r="2196" s="92" customFormat="1"/>
    <row r="2197" s="92" customFormat="1"/>
    <row r="2198" s="92" customFormat="1"/>
    <row r="2199" s="92" customFormat="1"/>
    <row r="2200" s="92" customFormat="1"/>
    <row r="2201" s="92" customFormat="1"/>
    <row r="2202" s="92" customFormat="1"/>
    <row r="2203" s="92" customFormat="1"/>
    <row r="2204" s="92" customFormat="1"/>
    <row r="2205" s="92" customFormat="1"/>
    <row r="2206" s="92" customFormat="1"/>
    <row r="2207" s="92" customFormat="1"/>
    <row r="2208" s="92" customFormat="1"/>
    <row r="2209" s="92" customFormat="1"/>
    <row r="2210" s="92" customFormat="1"/>
    <row r="2211" s="92" customFormat="1"/>
    <row r="2212" s="92" customFormat="1"/>
    <row r="2213" s="92" customFormat="1"/>
    <row r="2214" s="92" customFormat="1"/>
    <row r="2215" s="92" customFormat="1"/>
    <row r="2216" s="92" customFormat="1"/>
    <row r="2217" s="92" customFormat="1"/>
    <row r="2218" s="92" customFormat="1"/>
    <row r="2219" s="92" customFormat="1"/>
    <row r="2220" s="92" customFormat="1"/>
    <row r="2221" s="92" customFormat="1"/>
    <row r="2222" s="92" customFormat="1"/>
    <row r="2223" s="92" customFormat="1"/>
    <row r="2224" s="92" customFormat="1"/>
    <row r="2225" s="92" customFormat="1"/>
    <row r="2226" s="92" customFormat="1"/>
    <row r="2227" s="92" customFormat="1"/>
    <row r="2228" s="92" customFormat="1"/>
    <row r="2229" s="92" customFormat="1"/>
    <row r="2230" s="92" customFormat="1"/>
    <row r="2231" s="92" customFormat="1"/>
    <row r="2232" s="92" customFormat="1"/>
    <row r="2233" s="92" customFormat="1"/>
    <row r="2234" s="92" customFormat="1"/>
    <row r="2235" s="92" customFormat="1"/>
    <row r="2236" s="92" customFormat="1"/>
    <row r="2237" s="92" customFormat="1"/>
    <row r="2238" s="92" customFormat="1"/>
    <row r="2239" s="92" customFormat="1"/>
    <row r="2240" s="92" customFormat="1"/>
    <row r="2241" s="92" customFormat="1"/>
    <row r="2242" s="92" customFormat="1"/>
    <row r="2243" s="92" customFormat="1"/>
    <row r="2244" s="92" customFormat="1"/>
    <row r="2245" s="92" customFormat="1"/>
    <row r="2246" s="92" customFormat="1"/>
    <row r="2247" s="92" customFormat="1"/>
    <row r="2248" s="92" customFormat="1"/>
    <row r="2249" s="92" customFormat="1"/>
    <row r="2250" s="92" customFormat="1"/>
    <row r="2251" s="92" customFormat="1"/>
    <row r="2252" s="92" customFormat="1"/>
    <row r="2253" s="92" customFormat="1"/>
    <row r="2254" s="92" customFormat="1"/>
    <row r="2255" s="92" customFormat="1"/>
    <row r="2256" s="92" customFormat="1"/>
    <row r="2257" s="92" customFormat="1"/>
    <row r="2258" s="92" customFormat="1"/>
    <row r="2259" s="92" customFormat="1"/>
    <row r="2260" s="92" customFormat="1"/>
    <row r="2261" s="92" customFormat="1"/>
    <row r="2262" s="92" customFormat="1"/>
    <row r="2263" s="92" customFormat="1"/>
    <row r="2264" s="92" customFormat="1"/>
    <row r="2265" s="92" customFormat="1"/>
    <row r="2266" s="92" customFormat="1"/>
    <row r="2267" s="92" customFormat="1"/>
    <row r="2268" s="92" customFormat="1"/>
    <row r="2269" s="92" customFormat="1"/>
    <row r="2270" s="92" customFormat="1"/>
    <row r="2271" s="92" customFormat="1"/>
    <row r="2272" s="92" customFormat="1"/>
    <row r="2273" s="92" customFormat="1"/>
    <row r="2274" s="92" customFormat="1"/>
    <row r="2275" s="92" customFormat="1"/>
    <row r="2276" s="92" customFormat="1"/>
    <row r="2277" s="92" customFormat="1"/>
    <row r="2278" s="92" customFormat="1"/>
    <row r="2279" s="92" customFormat="1"/>
    <row r="2280" s="92" customFormat="1"/>
    <row r="2281" s="92" customFormat="1"/>
    <row r="2282" s="92" customFormat="1"/>
    <row r="2283" s="92" customFormat="1"/>
    <row r="2284" s="92" customFormat="1"/>
    <row r="2285" s="92" customFormat="1"/>
    <row r="2286" s="92" customFormat="1"/>
    <row r="2287" s="92" customFormat="1"/>
    <row r="2288" s="92" customFormat="1"/>
    <row r="2289" s="92" customFormat="1"/>
    <row r="2290" s="92" customFormat="1"/>
    <row r="2291" s="92" customFormat="1"/>
    <row r="2292" s="92" customFormat="1"/>
    <row r="2293" s="92" customFormat="1"/>
    <row r="2294" s="92" customFormat="1"/>
    <row r="2295" s="92" customFormat="1"/>
    <row r="2296" s="92" customFormat="1"/>
    <row r="2297" s="92" customFormat="1"/>
    <row r="2298" s="92" customFormat="1"/>
    <row r="2299" s="92" customFormat="1"/>
    <row r="2300" s="92" customFormat="1"/>
    <row r="2301" s="92" customFormat="1"/>
    <row r="2302" s="92" customFormat="1"/>
    <row r="2303" s="92" customFormat="1"/>
    <row r="2304" s="92" customFormat="1"/>
    <row r="2305" s="92" customFormat="1"/>
    <row r="2306" s="92" customFormat="1"/>
    <row r="2307" s="92" customFormat="1"/>
    <row r="2308" s="92" customFormat="1"/>
    <row r="2309" s="92" customFormat="1"/>
    <row r="2310" s="92" customFormat="1"/>
    <row r="2311" s="92" customFormat="1"/>
    <row r="2312" s="92" customFormat="1"/>
    <row r="2313" s="92" customFormat="1"/>
    <row r="2314" s="92" customFormat="1"/>
    <row r="2315" s="92" customFormat="1"/>
    <row r="2316" s="92" customFormat="1"/>
    <row r="2317" s="92" customFormat="1"/>
    <row r="2318" s="92" customFormat="1"/>
    <row r="2319" s="92" customFormat="1"/>
    <row r="2320" s="92" customFormat="1"/>
    <row r="2321" s="92" customFormat="1"/>
    <row r="2322" s="92" customFormat="1"/>
    <row r="2323" s="92" customFormat="1"/>
    <row r="2324" s="92" customFormat="1"/>
    <row r="2325" s="92" customFormat="1"/>
    <row r="2326" s="92" customFormat="1"/>
    <row r="2327" s="92" customFormat="1"/>
    <row r="2328" s="92" customFormat="1"/>
    <row r="2329" s="92" customFormat="1"/>
    <row r="2330" s="92" customFormat="1"/>
    <row r="2331" s="92" customFormat="1"/>
    <row r="2332" s="92" customFormat="1"/>
    <row r="2333" s="92" customFormat="1"/>
    <row r="2334" s="92" customFormat="1"/>
    <row r="2335" s="92" customFormat="1"/>
    <row r="2336" s="92" customFormat="1"/>
    <row r="2337" s="92" customFormat="1"/>
    <row r="2338" s="92" customFormat="1"/>
    <row r="2339" s="92" customFormat="1"/>
    <row r="2340" s="92" customFormat="1"/>
    <row r="2341" s="92" customFormat="1"/>
    <row r="2342" s="92" customFormat="1"/>
    <row r="2343" s="92" customFormat="1"/>
    <row r="2344" s="92" customFormat="1"/>
    <row r="2345" s="92" customFormat="1"/>
    <row r="2346" s="92" customFormat="1"/>
    <row r="2347" s="92" customFormat="1"/>
    <row r="2348" s="92" customFormat="1"/>
    <row r="2349" s="92" customFormat="1"/>
    <row r="2350" s="92" customFormat="1"/>
    <row r="2351" s="92" customFormat="1"/>
    <row r="2352" s="92" customFormat="1"/>
    <row r="2353" s="92" customFormat="1"/>
    <row r="2354" s="92" customFormat="1"/>
    <row r="2355" s="92" customFormat="1"/>
    <row r="2356" s="92" customFormat="1"/>
    <row r="2357" s="92" customFormat="1"/>
    <row r="2358" s="92" customFormat="1"/>
    <row r="2359" s="92" customFormat="1"/>
    <row r="2360" s="92" customFormat="1"/>
    <row r="2361" s="92" customFormat="1"/>
    <row r="2362" s="92" customFormat="1"/>
    <row r="2363" s="92" customFormat="1"/>
    <row r="2364" s="92" customFormat="1"/>
    <row r="2365" s="92" customFormat="1"/>
    <row r="2366" s="92" customFormat="1"/>
    <row r="2367" s="92" customFormat="1"/>
    <row r="2368" s="92" customFormat="1"/>
    <row r="2369" s="92" customFormat="1"/>
    <row r="2370" s="92" customFormat="1"/>
    <row r="2371" s="92" customFormat="1"/>
    <row r="2372" s="92" customFormat="1"/>
    <row r="2373" s="92" customFormat="1"/>
    <row r="2374" s="92" customFormat="1"/>
    <row r="2375" s="92" customFormat="1"/>
    <row r="2376" s="92" customFormat="1"/>
    <row r="2377" s="92" customFormat="1"/>
    <row r="2378" s="92" customFormat="1"/>
    <row r="2379" s="92" customFormat="1"/>
    <row r="2380" s="92" customFormat="1"/>
    <row r="2381" s="92" customFormat="1"/>
    <row r="2382" s="92" customFormat="1"/>
    <row r="2383" s="92" customFormat="1"/>
    <row r="2384" s="92" customFormat="1"/>
    <row r="2385" s="92" customFormat="1"/>
    <row r="2386" s="92" customFormat="1"/>
    <row r="2387" s="92" customFormat="1"/>
    <row r="2388" s="92" customFormat="1"/>
    <row r="2389" s="92" customFormat="1"/>
    <row r="2390" s="92" customFormat="1"/>
    <row r="2391" s="92" customFormat="1"/>
    <row r="2392" s="92" customFormat="1"/>
    <row r="2393" s="92" customFormat="1"/>
    <row r="2394" s="92" customFormat="1"/>
    <row r="2395" s="92" customFormat="1"/>
    <row r="2396" s="92" customFormat="1"/>
    <row r="2397" s="92" customFormat="1"/>
    <row r="2398" s="92" customFormat="1"/>
    <row r="2399" s="92" customFormat="1"/>
    <row r="2400" s="92" customFormat="1"/>
    <row r="2401" s="92" customFormat="1"/>
    <row r="2402" s="92" customFormat="1"/>
    <row r="2403" s="92" customFormat="1"/>
    <row r="2404" s="92" customFormat="1"/>
    <row r="2405" s="92" customFormat="1"/>
    <row r="2406" s="92" customFormat="1"/>
    <row r="2407" s="92" customFormat="1"/>
    <row r="2408" s="92" customFormat="1"/>
    <row r="2409" s="92" customFormat="1"/>
    <row r="2410" s="92" customFormat="1"/>
    <row r="2411" s="92" customFormat="1"/>
    <row r="2412" s="92" customFormat="1"/>
    <row r="2413" s="92" customFormat="1"/>
    <row r="2414" s="92" customFormat="1"/>
    <row r="2415" s="92" customFormat="1"/>
    <row r="2416" s="92" customFormat="1"/>
    <row r="2417" s="92" customFormat="1"/>
    <row r="2418" s="92" customFormat="1"/>
    <row r="2419" s="92" customFormat="1"/>
    <row r="2420" s="92" customFormat="1"/>
    <row r="2421" s="92" customFormat="1"/>
    <row r="2422" s="92" customFormat="1"/>
    <row r="2423" s="92" customFormat="1"/>
    <row r="2424" s="92" customFormat="1"/>
    <row r="2425" s="92" customFormat="1"/>
    <row r="2426" s="92" customFormat="1"/>
    <row r="2427" s="92" customFormat="1"/>
    <row r="2428" s="92" customFormat="1"/>
    <row r="2429" s="92" customFormat="1"/>
    <row r="2430" s="92" customFormat="1"/>
    <row r="2431" s="92" customFormat="1"/>
    <row r="2432" s="92" customFormat="1"/>
    <row r="2433" s="92" customFormat="1"/>
    <row r="2434" s="92" customFormat="1"/>
    <row r="2435" s="92" customFormat="1"/>
    <row r="2436" s="92" customFormat="1"/>
    <row r="2437" s="92" customFormat="1"/>
    <row r="2438" s="92" customFormat="1"/>
    <row r="2439" s="92" customFormat="1"/>
    <row r="2440" s="92" customFormat="1"/>
    <row r="2441" s="92" customFormat="1"/>
    <row r="2442" s="92" customFormat="1"/>
    <row r="2443" s="92" customFormat="1"/>
    <row r="2444" s="92" customFormat="1"/>
    <row r="2445" s="92" customFormat="1"/>
    <row r="2446" s="92" customFormat="1"/>
    <row r="2447" s="92" customFormat="1"/>
    <row r="2448" s="92" customFormat="1"/>
    <row r="2449" s="92" customFormat="1"/>
    <row r="2450" s="92" customFormat="1"/>
    <row r="2451" s="92" customFormat="1"/>
    <row r="2452" s="92" customFormat="1"/>
    <row r="2453" s="92" customFormat="1"/>
    <row r="2454" s="92" customFormat="1"/>
    <row r="2455" s="92" customFormat="1"/>
    <row r="2456" s="92" customFormat="1"/>
    <row r="2457" s="92" customFormat="1"/>
    <row r="2458" s="92" customFormat="1"/>
    <row r="2459" s="92" customFormat="1"/>
    <row r="2460" s="92" customFormat="1"/>
    <row r="2461" s="92" customFormat="1"/>
    <row r="2462" s="92" customFormat="1"/>
    <row r="2463" s="92" customFormat="1"/>
    <row r="2464" s="92" customFormat="1"/>
    <row r="2465" s="92" customFormat="1"/>
    <row r="2466" s="92" customFormat="1"/>
    <row r="2467" s="92" customFormat="1"/>
    <row r="2468" s="92" customFormat="1"/>
    <row r="2469" s="92" customFormat="1"/>
    <row r="2470" s="92" customFormat="1"/>
    <row r="2471" s="92" customFormat="1"/>
    <row r="2472" s="92" customFormat="1"/>
    <row r="2473" s="92" customFormat="1"/>
    <row r="2474" s="92" customFormat="1"/>
    <row r="2475" s="92" customFormat="1"/>
    <row r="2476" s="92" customFormat="1"/>
    <row r="2477" s="92" customFormat="1"/>
    <row r="2478" s="92" customFormat="1"/>
    <row r="2479" s="92" customFormat="1"/>
    <row r="2480" s="92" customFormat="1"/>
    <row r="2481" s="92" customFormat="1"/>
    <row r="2482" s="92" customFormat="1"/>
    <row r="2483" s="92" customFormat="1"/>
    <row r="2484" s="92" customFormat="1"/>
    <row r="2485" s="92" customFormat="1"/>
    <row r="2486" s="92" customFormat="1"/>
    <row r="2487" s="92" customFormat="1"/>
    <row r="2488" s="92" customFormat="1"/>
    <row r="2489" s="92" customFormat="1"/>
    <row r="2490" s="92" customFormat="1"/>
    <row r="2491" s="92" customFormat="1"/>
    <row r="2492" s="92" customFormat="1"/>
    <row r="2493" s="92" customFormat="1"/>
    <row r="2494" s="92" customFormat="1"/>
    <row r="2495" s="92" customFormat="1"/>
    <row r="2496" s="92" customFormat="1"/>
    <row r="2497" s="92" customFormat="1"/>
    <row r="2498" s="92" customFormat="1"/>
    <row r="2499" s="92" customFormat="1"/>
    <row r="2500" s="92" customFormat="1"/>
    <row r="2501" s="92" customFormat="1"/>
    <row r="2502" s="92" customFormat="1"/>
    <row r="2503" s="92" customFormat="1"/>
    <row r="2504" s="92" customFormat="1"/>
    <row r="2505" s="92" customFormat="1"/>
    <row r="2506" s="92" customFormat="1"/>
    <row r="2507" s="92" customFormat="1"/>
    <row r="2508" s="92" customFormat="1"/>
    <row r="2509" s="92" customFormat="1"/>
    <row r="2510" s="92" customFormat="1"/>
    <row r="2511" s="92" customFormat="1"/>
    <row r="2512" s="92" customFormat="1"/>
    <row r="2513" s="92" customFormat="1"/>
    <row r="2514" s="92" customFormat="1"/>
    <row r="2515" s="92" customFormat="1"/>
    <row r="2516" s="92" customFormat="1"/>
    <row r="2517" s="92" customFormat="1"/>
    <row r="2518" s="92" customFormat="1"/>
    <row r="2519" s="92" customFormat="1"/>
    <row r="2520" s="92" customFormat="1"/>
    <row r="2521" s="92" customFormat="1"/>
    <row r="2522" s="92" customFormat="1"/>
    <row r="2523" s="92" customFormat="1"/>
    <row r="2524" s="92" customFormat="1"/>
    <row r="2525" s="92" customFormat="1"/>
    <row r="2526" s="92" customFormat="1"/>
    <row r="2527" s="92" customFormat="1"/>
    <row r="2528" s="92" customFormat="1"/>
    <row r="2529" s="92" customFormat="1"/>
    <row r="2530" s="92" customFormat="1"/>
    <row r="2531" s="92" customFormat="1"/>
    <row r="2532" s="92" customFormat="1"/>
    <row r="2533" s="92" customFormat="1"/>
    <row r="2534" s="92" customFormat="1"/>
    <row r="2535" s="92" customFormat="1"/>
    <row r="2536" s="92" customFormat="1"/>
    <row r="2537" s="92" customFormat="1"/>
    <row r="2538" s="92" customFormat="1"/>
    <row r="2539" s="92" customFormat="1"/>
    <row r="2540" s="92" customFormat="1"/>
    <row r="2541" s="92" customFormat="1"/>
    <row r="2542" s="92" customFormat="1"/>
    <row r="2543" s="92" customFormat="1"/>
    <row r="2544" s="92" customFormat="1"/>
    <row r="2545" s="92" customFormat="1"/>
    <row r="2546" s="92" customFormat="1"/>
    <row r="2547" s="92" customFormat="1"/>
    <row r="2548" s="92" customFormat="1"/>
    <row r="2549" s="92" customFormat="1"/>
    <row r="2550" s="92" customFormat="1"/>
    <row r="2551" s="92" customFormat="1"/>
    <row r="2552" s="92" customFormat="1"/>
    <row r="2553" s="92" customFormat="1"/>
    <row r="2554" s="92" customFormat="1"/>
    <row r="2555" s="92" customFormat="1"/>
    <row r="2556" s="92" customFormat="1"/>
    <row r="2557" s="92" customFormat="1"/>
    <row r="2558" s="92" customFormat="1"/>
    <row r="2559" s="92" customFormat="1"/>
    <row r="2560" s="92" customFormat="1"/>
    <row r="2561" s="92" customFormat="1"/>
    <row r="2562" s="92" customFormat="1"/>
    <row r="2563" s="92" customFormat="1"/>
    <row r="2564" s="92" customFormat="1"/>
    <row r="2565" s="92" customFormat="1"/>
    <row r="2566" s="92" customFormat="1"/>
    <row r="2567" s="92" customFormat="1"/>
    <row r="2568" s="92" customFormat="1"/>
    <row r="2569" s="92" customFormat="1"/>
    <row r="2570" s="92" customFormat="1"/>
    <row r="2571" s="92" customFormat="1"/>
    <row r="2572" s="92" customFormat="1"/>
    <row r="2573" s="92" customFormat="1"/>
    <row r="2574" s="92" customFormat="1"/>
    <row r="2575" s="92" customFormat="1"/>
    <row r="2576" s="92" customFormat="1"/>
    <row r="2577" s="92" customFormat="1"/>
    <row r="2578" s="92" customFormat="1"/>
    <row r="2579" s="92" customFormat="1"/>
    <row r="2580" s="92" customFormat="1"/>
    <row r="2581" s="92" customFormat="1"/>
    <row r="2582" s="92" customFormat="1"/>
    <row r="2583" s="92" customFormat="1"/>
    <row r="2584" s="92" customFormat="1"/>
    <row r="2585" s="92" customFormat="1"/>
    <row r="2586" s="92" customFormat="1"/>
    <row r="2587" s="92" customFormat="1"/>
    <row r="2588" s="92" customFormat="1"/>
    <row r="2589" s="92" customFormat="1"/>
    <row r="2590" s="92" customFormat="1"/>
    <row r="2591" s="92" customFormat="1"/>
    <row r="2592" s="92" customFormat="1"/>
    <row r="2593" s="92" customFormat="1"/>
    <row r="2594" s="92" customFormat="1"/>
    <row r="2595" s="92" customFormat="1"/>
    <row r="2596" s="92" customFormat="1"/>
    <row r="2597" s="92" customFormat="1"/>
    <row r="2598" s="92" customFormat="1"/>
    <row r="2599" s="92" customFormat="1"/>
    <row r="2600" s="92" customFormat="1"/>
    <row r="2601" s="92" customFormat="1"/>
    <row r="2602" s="92" customFormat="1"/>
    <row r="2603" s="92" customFormat="1"/>
    <row r="2604" s="92" customFormat="1"/>
    <row r="2605" s="92" customFormat="1"/>
    <row r="2606" s="92" customFormat="1"/>
    <row r="2607" s="92" customFormat="1"/>
    <row r="2608" s="92" customFormat="1"/>
    <row r="2609" s="92" customFormat="1"/>
    <row r="2610" s="92" customFormat="1"/>
    <row r="2611" s="92" customFormat="1"/>
    <row r="2612" s="92" customFormat="1"/>
    <row r="2613" s="92" customFormat="1"/>
    <row r="2614" s="92" customFormat="1"/>
    <row r="2615" s="92" customFormat="1"/>
    <row r="2616" s="92" customFormat="1"/>
    <row r="2617" s="92" customFormat="1"/>
    <row r="2618" s="92" customFormat="1"/>
    <row r="2619" s="92" customFormat="1"/>
    <row r="2620" s="92" customFormat="1"/>
    <row r="2621" s="92" customFormat="1"/>
    <row r="2622" s="92" customFormat="1"/>
    <row r="2623" s="92" customFormat="1"/>
    <row r="2624" s="92" customFormat="1"/>
    <row r="2625" s="92" customFormat="1"/>
    <row r="2626" s="92" customFormat="1"/>
    <row r="2627" s="92" customFormat="1"/>
    <row r="2628" s="92" customFormat="1"/>
    <row r="2629" s="92" customFormat="1"/>
    <row r="2630" s="92" customFormat="1"/>
    <row r="2631" s="92" customFormat="1"/>
    <row r="2632" s="92" customFormat="1"/>
    <row r="2633" s="92" customFormat="1"/>
    <row r="2634" s="92" customFormat="1"/>
    <row r="2635" s="92" customFormat="1"/>
    <row r="2636" s="92" customFormat="1"/>
    <row r="2637" s="92" customFormat="1"/>
    <row r="2638" s="92" customFormat="1"/>
    <row r="2639" s="92" customFormat="1"/>
    <row r="2640" s="92" customFormat="1"/>
    <row r="2641" s="92" customFormat="1"/>
    <row r="2642" s="92" customFormat="1"/>
    <row r="2643" s="92" customFormat="1"/>
    <row r="2644" s="92" customFormat="1"/>
    <row r="2645" s="92" customFormat="1"/>
    <row r="2646" s="92" customFormat="1"/>
    <row r="2647" s="92" customFormat="1"/>
    <row r="2648" s="92" customFormat="1"/>
    <row r="2649" s="92" customFormat="1"/>
    <row r="2650" s="92" customFormat="1"/>
    <row r="2651" s="92" customFormat="1"/>
    <row r="2652" s="92" customFormat="1"/>
    <row r="2653" s="92" customFormat="1"/>
    <row r="2654" s="92" customFormat="1"/>
    <row r="2655" s="92" customFormat="1"/>
    <row r="2656" s="92" customFormat="1"/>
    <row r="2657" s="92" customFormat="1"/>
    <row r="2658" s="92" customFormat="1"/>
    <row r="2659" s="92" customFormat="1"/>
    <row r="2660" s="92" customFormat="1"/>
    <row r="2661" s="92" customFormat="1"/>
    <row r="2662" s="92" customFormat="1"/>
    <row r="2663" s="92" customFormat="1"/>
    <row r="2664" s="92" customFormat="1"/>
    <row r="2665" s="92" customFormat="1"/>
    <row r="2666" s="92" customFormat="1"/>
    <row r="2667" s="92" customFormat="1"/>
    <row r="2668" s="92" customFormat="1"/>
    <row r="2669" s="92" customFormat="1"/>
    <row r="2670" s="92" customFormat="1"/>
    <row r="2671" s="92" customFormat="1"/>
    <row r="2672" s="92" customFormat="1"/>
    <row r="2673" s="92" customFormat="1"/>
    <row r="2674" s="92" customFormat="1"/>
    <row r="2675" s="92" customFormat="1"/>
    <row r="2676" s="92" customFormat="1"/>
    <row r="2677" s="92" customFormat="1"/>
    <row r="2678" s="92" customFormat="1"/>
    <row r="2679" s="92" customFormat="1"/>
    <row r="2680" s="92" customFormat="1"/>
    <row r="2681" s="92" customFormat="1"/>
    <row r="2682" s="92" customFormat="1"/>
    <row r="2683" s="92" customFormat="1"/>
    <row r="2684" s="92" customFormat="1"/>
    <row r="2685" s="92" customFormat="1"/>
    <row r="2686" s="92" customFormat="1"/>
    <row r="2687" s="92" customFormat="1"/>
    <row r="2688" s="92" customFormat="1"/>
    <row r="2689" s="92" customFormat="1"/>
    <row r="2690" s="92" customFormat="1"/>
    <row r="2691" s="92" customFormat="1"/>
    <row r="2692" s="92" customFormat="1"/>
    <row r="2693" s="92" customFormat="1"/>
    <row r="2694" s="92" customFormat="1"/>
    <row r="2695" s="92" customFormat="1"/>
    <row r="2696" s="92" customFormat="1"/>
    <row r="2697" s="92" customFormat="1"/>
    <row r="2698" s="92" customFormat="1"/>
    <row r="2699" s="92" customFormat="1"/>
    <row r="2700" s="92" customFormat="1"/>
    <row r="2701" s="92" customFormat="1"/>
    <row r="2702" s="92" customFormat="1"/>
    <row r="2703" s="92" customFormat="1"/>
    <row r="2704" s="92" customFormat="1"/>
    <row r="2705" s="92" customFormat="1"/>
    <row r="2706" s="92" customFormat="1"/>
    <row r="2707" s="92" customFormat="1"/>
    <row r="2708" s="92" customFormat="1"/>
    <row r="2709" s="92" customFormat="1"/>
    <row r="2710" s="92" customFormat="1"/>
    <row r="2711" s="92" customFormat="1"/>
    <row r="2712" s="92" customFormat="1"/>
    <row r="2713" s="92" customFormat="1"/>
    <row r="2714" s="92" customFormat="1"/>
    <row r="2715" s="92" customFormat="1"/>
    <row r="2716" s="92" customFormat="1"/>
    <row r="2717" s="92" customFormat="1"/>
    <row r="2718" s="92" customFormat="1"/>
    <row r="2719" s="92" customFormat="1"/>
    <row r="2720" s="92" customFormat="1"/>
    <row r="2721" s="92" customFormat="1"/>
    <row r="2722" s="92" customFormat="1"/>
    <row r="2723" s="92" customFormat="1"/>
    <row r="2724" s="92" customFormat="1"/>
    <row r="2725" s="92" customFormat="1"/>
    <row r="2726" s="92" customFormat="1"/>
    <row r="2727" s="92" customFormat="1"/>
    <row r="2728" s="92" customFormat="1"/>
    <row r="2729" s="92" customFormat="1"/>
    <row r="2730" s="92" customFormat="1"/>
    <row r="2731" s="92" customFormat="1"/>
    <row r="2732" s="92" customFormat="1"/>
    <row r="2733" s="92" customFormat="1"/>
    <row r="2734" s="92" customFormat="1"/>
    <row r="2735" s="92" customFormat="1"/>
    <row r="2736" s="92" customFormat="1"/>
    <row r="2737" s="92" customFormat="1"/>
    <row r="2738" s="92" customFormat="1"/>
    <row r="2739" s="92" customFormat="1"/>
    <row r="2740" s="92" customFormat="1"/>
    <row r="2741" s="92" customFormat="1"/>
    <row r="2742" s="92" customFormat="1"/>
    <row r="2743" s="92" customFormat="1"/>
    <row r="2744" s="92" customFormat="1"/>
    <row r="2745" s="92" customFormat="1"/>
    <row r="2746" s="92" customFormat="1"/>
    <row r="2747" s="92" customFormat="1"/>
    <row r="2748" s="92" customFormat="1"/>
    <row r="2749" s="92" customFormat="1"/>
    <row r="2750" s="92" customFormat="1"/>
    <row r="2751" s="92" customFormat="1"/>
    <row r="2752" s="92" customFormat="1"/>
    <row r="2753" s="92" customFormat="1"/>
    <row r="2754" s="92" customFormat="1"/>
    <row r="2755" s="92" customFormat="1"/>
    <row r="2756" s="92" customFormat="1"/>
    <row r="2757" s="92" customFormat="1"/>
    <row r="2758" s="92" customFormat="1"/>
    <row r="2759" s="92" customFormat="1"/>
    <row r="2760" s="92" customFormat="1"/>
    <row r="2761" s="92" customFormat="1"/>
    <row r="2762" s="92" customFormat="1"/>
    <row r="2763" s="92" customFormat="1"/>
    <row r="2764" s="92" customFormat="1"/>
    <row r="2765" s="92" customFormat="1"/>
    <row r="2766" s="92" customFormat="1"/>
    <row r="2767" s="92" customFormat="1"/>
    <row r="2768" s="92" customFormat="1"/>
    <row r="2769" s="92" customFormat="1"/>
    <row r="2770" s="92" customFormat="1"/>
    <row r="2771" s="92" customFormat="1"/>
    <row r="2772" s="92" customFormat="1"/>
    <row r="2773" s="92" customFormat="1"/>
    <row r="2774" s="92" customFormat="1"/>
    <row r="2775" s="92" customFormat="1"/>
    <row r="2776" s="92" customFormat="1"/>
    <row r="2777" s="92" customFormat="1"/>
    <row r="2778" s="92" customFormat="1"/>
    <row r="2779" s="92" customFormat="1"/>
    <row r="2780" s="92" customFormat="1"/>
    <row r="2781" s="92" customFormat="1"/>
    <row r="2782" s="92" customFormat="1"/>
    <row r="2783" s="92" customFormat="1"/>
    <row r="2784" s="92" customFormat="1"/>
    <row r="2785" s="92" customFormat="1"/>
    <row r="2786" s="92" customFormat="1"/>
    <row r="2787" s="92" customFormat="1"/>
    <row r="2788" s="92" customFormat="1"/>
    <row r="2789" s="92" customFormat="1"/>
    <row r="2790" s="92" customFormat="1"/>
    <row r="2791" s="92" customFormat="1"/>
    <row r="2792" s="92" customFormat="1"/>
    <row r="2793" s="92" customFormat="1"/>
    <row r="2794" s="92" customFormat="1"/>
    <row r="2795" s="92" customFormat="1"/>
    <row r="2796" s="92" customFormat="1"/>
    <row r="2797" s="92" customFormat="1"/>
    <row r="2798" s="92" customFormat="1"/>
    <row r="2799" s="92" customFormat="1"/>
    <row r="2800" s="92" customFormat="1"/>
    <row r="2801" s="92" customFormat="1"/>
    <row r="2802" s="92" customFormat="1"/>
    <row r="2803" s="92" customFormat="1"/>
    <row r="2804" s="92" customFormat="1"/>
    <row r="2805" s="92" customFormat="1"/>
    <row r="2806" s="92" customFormat="1"/>
    <row r="2807" s="92" customFormat="1"/>
    <row r="2808" s="92" customFormat="1"/>
    <row r="2809" s="92" customFormat="1"/>
    <row r="2810" s="92" customFormat="1"/>
    <row r="2811" s="92" customFormat="1"/>
    <row r="2812" s="92" customFormat="1"/>
    <row r="2813" s="92" customFormat="1"/>
    <row r="2814" s="92" customFormat="1"/>
    <row r="2815" s="92" customFormat="1"/>
    <row r="2816" s="92" customFormat="1"/>
    <row r="2817" s="92" customFormat="1"/>
    <row r="2818" s="92" customFormat="1"/>
    <row r="2819" s="92" customFormat="1"/>
    <row r="2820" s="92" customFormat="1"/>
    <row r="2821" s="92" customFormat="1"/>
    <row r="2822" s="92" customFormat="1"/>
    <row r="2823" s="92" customFormat="1"/>
    <row r="2824" s="92" customFormat="1"/>
    <row r="2825" s="92" customFormat="1"/>
    <row r="2826" s="92" customFormat="1"/>
    <row r="2827" s="92" customFormat="1"/>
    <row r="2828" s="92" customFormat="1"/>
    <row r="2829" s="92" customFormat="1"/>
    <row r="2830" s="92" customFormat="1"/>
    <row r="2831" s="92" customFormat="1"/>
    <row r="2832" s="92" customFormat="1"/>
    <row r="2833" s="92" customFormat="1"/>
    <row r="2834" s="92" customFormat="1"/>
    <row r="2835" s="92" customFormat="1"/>
    <row r="2836" s="92" customFormat="1"/>
    <row r="2837" s="92" customFormat="1"/>
    <row r="2838" s="92" customFormat="1"/>
    <row r="2839" s="92" customFormat="1"/>
    <row r="2840" s="92" customFormat="1"/>
    <row r="2841" s="92" customFormat="1"/>
    <row r="2842" s="92" customFormat="1"/>
    <row r="2843" s="92" customFormat="1"/>
    <row r="2844" s="92" customFormat="1"/>
    <row r="2845" s="92" customFormat="1"/>
    <row r="2846" s="92" customFormat="1"/>
    <row r="2847" s="92" customFormat="1"/>
    <row r="2848" s="92" customFormat="1"/>
    <row r="2849" s="92" customFormat="1"/>
    <row r="2850" s="92" customFormat="1"/>
    <row r="2851" s="92" customFormat="1"/>
    <row r="2852" s="92" customFormat="1"/>
    <row r="2853" s="92" customFormat="1"/>
    <row r="2854" s="92" customFormat="1"/>
    <row r="2855" s="92" customFormat="1"/>
    <row r="2856" s="92" customFormat="1"/>
    <row r="2857" s="92" customFormat="1"/>
    <row r="2858" s="92" customFormat="1"/>
    <row r="2859" s="92" customFormat="1"/>
    <row r="2860" s="92" customFormat="1"/>
    <row r="2861" s="92" customFormat="1"/>
    <row r="2862" s="92" customFormat="1"/>
    <row r="2863" s="92" customFormat="1"/>
    <row r="2864" s="92" customFormat="1"/>
    <row r="2865" s="92" customFormat="1"/>
    <row r="2866" s="92" customFormat="1"/>
    <row r="2867" s="92" customFormat="1"/>
    <row r="2868" s="92" customFormat="1"/>
    <row r="2869" s="92" customFormat="1"/>
    <row r="2870" s="92" customFormat="1"/>
    <row r="2871" s="92" customFormat="1"/>
    <row r="2872" s="92" customFormat="1"/>
    <row r="2873" s="92" customFormat="1"/>
    <row r="2874" s="92" customFormat="1"/>
    <row r="2875" s="92" customFormat="1"/>
    <row r="2876" s="92" customFormat="1"/>
    <row r="2877" s="92" customFormat="1"/>
    <row r="2878" s="92" customFormat="1"/>
    <row r="2879" s="92" customFormat="1"/>
    <row r="2880" s="92" customFormat="1"/>
    <row r="2881" s="92" customFormat="1"/>
    <row r="2882" s="92" customFormat="1"/>
    <row r="2883" s="92" customFormat="1"/>
    <row r="2884" s="92" customFormat="1"/>
    <row r="2885" s="92" customFormat="1"/>
    <row r="2886" s="92" customFormat="1"/>
    <row r="2887" s="92" customFormat="1"/>
    <row r="2888" s="92" customFormat="1"/>
    <row r="2889" s="92" customFormat="1"/>
    <row r="2890" s="92" customFormat="1"/>
    <row r="2891" s="92" customFormat="1"/>
    <row r="2892" s="92" customFormat="1"/>
    <row r="2893" s="92" customFormat="1"/>
    <row r="2894" s="92" customFormat="1"/>
    <row r="2895" s="92" customFormat="1"/>
    <row r="2896" s="92" customFormat="1"/>
    <row r="2897" s="92" customFormat="1"/>
    <row r="2898" s="92" customFormat="1"/>
    <row r="2899" s="92" customFormat="1"/>
    <row r="2900" s="92" customFormat="1"/>
    <row r="2901" s="92" customFormat="1"/>
    <row r="2902" s="92" customFormat="1"/>
    <row r="2903" s="92" customFormat="1"/>
    <row r="2904" s="92" customFormat="1"/>
    <row r="2905" s="92" customFormat="1"/>
    <row r="2906" s="92" customFormat="1"/>
    <row r="2907" s="92" customFormat="1"/>
    <row r="2908" s="92" customFormat="1"/>
    <row r="2909" s="92" customFormat="1"/>
    <row r="2910" s="92" customFormat="1"/>
    <row r="2911" s="92" customFormat="1"/>
    <row r="2912" s="92" customFormat="1"/>
    <row r="2913" s="92" customFormat="1"/>
    <row r="2914" s="92" customFormat="1"/>
    <row r="2915" s="92" customFormat="1"/>
    <row r="2916" s="92" customFormat="1"/>
    <row r="2917" s="92" customFormat="1"/>
    <row r="2918" s="92" customFormat="1"/>
    <row r="2919" s="92" customFormat="1"/>
    <row r="2920" s="92" customFormat="1"/>
    <row r="2921" s="92" customFormat="1"/>
    <row r="2922" s="92" customFormat="1"/>
    <row r="2923" s="92" customFormat="1"/>
    <row r="2924" s="92" customFormat="1"/>
    <row r="2925" s="92" customFormat="1"/>
    <row r="2926" s="92" customFormat="1"/>
    <row r="2927" s="92" customFormat="1"/>
    <row r="2928" s="92" customFormat="1"/>
    <row r="2929" s="92" customFormat="1"/>
    <row r="2930" s="92" customFormat="1"/>
    <row r="2931" s="92" customFormat="1"/>
    <row r="2932" s="92" customFormat="1"/>
    <row r="2933" s="92" customFormat="1"/>
    <row r="2934" s="92" customFormat="1"/>
    <row r="2935" s="92" customFormat="1"/>
    <row r="2936" s="92" customFormat="1"/>
    <row r="2937" s="92" customFormat="1"/>
    <row r="2938" s="92" customFormat="1"/>
    <row r="2939" s="92" customFormat="1"/>
    <row r="2940" s="92" customFormat="1"/>
    <row r="2941" s="92" customFormat="1"/>
    <row r="2942" s="92" customFormat="1"/>
    <row r="2943" s="92" customFormat="1"/>
    <row r="2944" s="92" customFormat="1"/>
    <row r="2945" s="92" customFormat="1"/>
    <row r="2946" s="92" customFormat="1"/>
    <row r="2947" s="92" customFormat="1"/>
    <row r="2948" s="92" customFormat="1"/>
    <row r="2949" s="92" customFormat="1"/>
    <row r="2950" s="92" customFormat="1"/>
    <row r="2951" s="92" customFormat="1"/>
    <row r="2952" s="92" customFormat="1"/>
    <row r="2953" s="92" customFormat="1"/>
    <row r="2954" s="92" customFormat="1"/>
    <row r="2955" s="92" customFormat="1"/>
    <row r="2956" s="92" customFormat="1"/>
    <row r="2957" s="92" customFormat="1"/>
    <row r="2958" s="92" customFormat="1"/>
    <row r="2959" s="92" customFormat="1"/>
    <row r="2960" s="92" customFormat="1"/>
    <row r="2961" s="92" customFormat="1"/>
    <row r="2962" s="92" customFormat="1"/>
    <row r="2963" s="92" customFormat="1"/>
    <row r="2964" s="92" customFormat="1"/>
    <row r="2965" s="92" customFormat="1"/>
    <row r="2966" s="92" customFormat="1"/>
    <row r="2967" s="92" customFormat="1"/>
    <row r="2968" s="92" customFormat="1"/>
    <row r="2969" s="92" customFormat="1"/>
    <row r="2970" s="92" customFormat="1"/>
    <row r="2971" s="92" customFormat="1"/>
    <row r="2972" s="92" customFormat="1"/>
    <row r="2973" s="92" customFormat="1"/>
    <row r="2974" s="92" customFormat="1"/>
    <row r="2975" s="92" customFormat="1"/>
    <row r="2976" s="92" customFormat="1"/>
  </sheetData>
  <mergeCells count="84">
    <mergeCell ref="AI3:AQ3"/>
    <mergeCell ref="W4:AQ4"/>
    <mergeCell ref="B6:E6"/>
    <mergeCell ref="F6:K6"/>
    <mergeCell ref="M6:N6"/>
    <mergeCell ref="O6:S6"/>
    <mergeCell ref="B2:D4"/>
    <mergeCell ref="E2:S2"/>
    <mergeCell ref="U2:U4"/>
    <mergeCell ref="E3:H3"/>
    <mergeCell ref="I3:S3"/>
    <mergeCell ref="E4:S4"/>
    <mergeCell ref="W2:AQ2"/>
    <mergeCell ref="W3:AG3"/>
    <mergeCell ref="B7:E7"/>
    <mergeCell ref="F7:R7"/>
    <mergeCell ref="B8:E8"/>
    <mergeCell ref="F8:S8"/>
    <mergeCell ref="B9:E9"/>
    <mergeCell ref="F9:S9"/>
    <mergeCell ref="B11:E11"/>
    <mergeCell ref="F11:I11"/>
    <mergeCell ref="K11:P11"/>
    <mergeCell ref="Q11:AM11"/>
    <mergeCell ref="AN11:AQ11"/>
    <mergeCell ref="B12:B16"/>
    <mergeCell ref="C12:E12"/>
    <mergeCell ref="F12:I12"/>
    <mergeCell ref="K12:P12"/>
    <mergeCell ref="Q12:AM12"/>
    <mergeCell ref="AN12:AQ12"/>
    <mergeCell ref="C13:D16"/>
    <mergeCell ref="E13:E16"/>
    <mergeCell ref="F13:F15"/>
    <mergeCell ref="G13:G15"/>
    <mergeCell ref="H13:H15"/>
    <mergeCell ref="I13:I16"/>
    <mergeCell ref="K13:M13"/>
    <mergeCell ref="O13:P13"/>
    <mergeCell ref="AQ13:AQ16"/>
    <mergeCell ref="K14:L16"/>
    <mergeCell ref="M14:N16"/>
    <mergeCell ref="O14:P14"/>
    <mergeCell ref="AG14:AH16"/>
    <mergeCell ref="AI14:AJ16"/>
    <mergeCell ref="AN14:AN16"/>
    <mergeCell ref="AO14:AO16"/>
    <mergeCell ref="AP14:AP16"/>
    <mergeCell ref="O15:O16"/>
    <mergeCell ref="P15:P16"/>
    <mergeCell ref="Q15:R16"/>
    <mergeCell ref="S15:S16"/>
    <mergeCell ref="U15:U16"/>
    <mergeCell ref="W15:W16"/>
    <mergeCell ref="AF13:AF16"/>
    <mergeCell ref="AG13:AM13"/>
    <mergeCell ref="AN13:AP13"/>
    <mergeCell ref="AK14:AM14"/>
    <mergeCell ref="Q13:AE14"/>
    <mergeCell ref="Y15:Y16"/>
    <mergeCell ref="Q25:R25"/>
    <mergeCell ref="AK15:AK16"/>
    <mergeCell ref="AL15:AL16"/>
    <mergeCell ref="AM15:AM16"/>
    <mergeCell ref="Q17:R17"/>
    <mergeCell ref="Q18:R18"/>
    <mergeCell ref="Q19:R19"/>
    <mergeCell ref="Q20:R20"/>
    <mergeCell ref="Q21:R21"/>
    <mergeCell ref="Q22:R22"/>
    <mergeCell ref="Q23:R23"/>
    <mergeCell ref="Q24:R24"/>
    <mergeCell ref="AA15:AA16"/>
    <mergeCell ref="AC15:AC16"/>
    <mergeCell ref="AE15:AE16"/>
    <mergeCell ref="Q32:R32"/>
    <mergeCell ref="Q33:R33"/>
    <mergeCell ref="Q34:R34"/>
    <mergeCell ref="Q26:R26"/>
    <mergeCell ref="Q27:R27"/>
    <mergeCell ref="Q28:R28"/>
    <mergeCell ref="Q29:R29"/>
    <mergeCell ref="Q30:R30"/>
    <mergeCell ref="Q31:R31"/>
  </mergeCells>
  <conditionalFormatting sqref="AG21:AG34 K17:K34">
    <cfRule type="containsText" dxfId="441" priority="40" operator="containsText" text="IMPROBABLE">
      <formula>NOT(ISERROR(SEARCH("IMPROBABLE",K17)))</formula>
    </cfRule>
    <cfRule type="containsText" dxfId="440" priority="41" operator="containsText" text="PROBABLE">
      <formula>NOT(ISERROR(SEARCH("PROBABLE",K17)))</formula>
    </cfRule>
    <cfRule type="containsText" dxfId="439" priority="42" operator="containsText" text="CASI CIERTA">
      <formula>NOT(ISERROR(SEARCH("CASI CIERTA",K17)))</formula>
    </cfRule>
    <cfRule type="containsText" dxfId="438" priority="43" operator="containsText" text="POSIBLE">
      <formula>NOT(ISERROR(SEARCH("POSIBLE",K17)))</formula>
    </cfRule>
    <cfRule type="containsText" dxfId="437" priority="44" operator="containsText" text="RARO">
      <formula>NOT(ISERROR(SEARCH("RARO",K17)))</formula>
    </cfRule>
  </conditionalFormatting>
  <conditionalFormatting sqref="AI21:AI34 M17:M34">
    <cfRule type="containsText" dxfId="436" priority="35" operator="containsText" text="CATASTRÓFICO">
      <formula>NOT(ISERROR(SEARCH("CATASTRÓFICO",M17)))</formula>
    </cfRule>
    <cfRule type="containsText" dxfId="435" priority="36" operator="containsText" text="MAYOR">
      <formula>NOT(ISERROR(SEARCH("MAYOR",M17)))</formula>
    </cfRule>
    <cfRule type="containsText" dxfId="434" priority="37" operator="containsText" text="MODERADO">
      <formula>NOT(ISERROR(SEARCH("MODERADO",M17)))</formula>
    </cfRule>
    <cfRule type="containsText" dxfId="433" priority="38" operator="containsText" text="MENOR">
      <formula>NOT(ISERROR(SEARCH("MENOR",M17)))</formula>
    </cfRule>
    <cfRule type="containsText" dxfId="432" priority="39" operator="containsText" text="INSIGNIFICANTE">
      <formula>NOT(ISERROR(SEARCH("INSIGNIFICANTE",M17)))</formula>
    </cfRule>
  </conditionalFormatting>
  <conditionalFormatting sqref="AF17 AL21:AP34 AP17 AL17:AM20 AP19:AP20 P17:P34">
    <cfRule type="containsText" dxfId="431" priority="31" operator="containsText" text="RIESGO EXTREMO">
      <formula>NOT(ISERROR(SEARCH("RIESGO EXTREMO",P17)))</formula>
    </cfRule>
    <cfRule type="containsText" dxfId="430" priority="32" operator="containsText" text="RIESGO ALTO">
      <formula>NOT(ISERROR(SEARCH("RIESGO ALTO",P17)))</formula>
    </cfRule>
    <cfRule type="containsText" dxfId="429" priority="33" operator="containsText" text="RIESGO MODERADO">
      <formula>NOT(ISERROR(SEARCH("RIESGO MODERADO",P17)))</formula>
    </cfRule>
    <cfRule type="containsText" dxfId="428" priority="34" operator="containsText" text="RIESGO BAJO">
      <formula>NOT(ISERROR(SEARCH("RIESGO BAJO",P17)))</formula>
    </cfRule>
  </conditionalFormatting>
  <conditionalFormatting sqref="AF17:AF34">
    <cfRule type="containsText" dxfId="427" priority="27" operator="containsText" text="RIESGO EXTREMO">
      <formula>NOT(ISERROR(SEARCH("RIESGO EXTREMO",AF17)))</formula>
    </cfRule>
    <cfRule type="containsText" dxfId="426" priority="28" operator="containsText" text="RIESGO ALTO">
      <formula>NOT(ISERROR(SEARCH("RIESGO ALTO",AF17)))</formula>
    </cfRule>
    <cfRule type="containsText" dxfId="425" priority="29" operator="containsText" text="RIESGO MODERADO">
      <formula>NOT(ISERROR(SEARCH("RIESGO MODERADO",AF17)))</formula>
    </cfRule>
    <cfRule type="containsText" dxfId="424" priority="30" operator="containsText" text="RIESGO BAJO">
      <formula>NOT(ISERROR(SEARCH("RIESGO BAJO",AF17)))</formula>
    </cfRule>
  </conditionalFormatting>
  <conditionalFormatting sqref="AG17:AG20">
    <cfRule type="containsText" dxfId="423" priority="22" operator="containsText" text="IMPROBABLE">
      <formula>NOT(ISERROR(SEARCH("IMPROBABLE",AG17)))</formula>
    </cfRule>
    <cfRule type="containsText" dxfId="422" priority="23" operator="containsText" text="PROBABLE">
      <formula>NOT(ISERROR(SEARCH("PROBABLE",AG17)))</formula>
    </cfRule>
    <cfRule type="containsText" dxfId="421" priority="24" operator="containsText" text="CASI CIERTA">
      <formula>NOT(ISERROR(SEARCH("CASI CIERTA",AG17)))</formula>
    </cfRule>
    <cfRule type="containsText" dxfId="420" priority="25" operator="containsText" text="POSIBLE">
      <formula>NOT(ISERROR(SEARCH("POSIBLE",AG17)))</formula>
    </cfRule>
    <cfRule type="containsText" dxfId="419" priority="26" operator="containsText" text="RARO">
      <formula>NOT(ISERROR(SEARCH("RARO",AG17)))</formula>
    </cfRule>
  </conditionalFormatting>
  <conditionalFormatting sqref="AI17:AI20">
    <cfRule type="containsText" dxfId="418" priority="17" operator="containsText" text="CATASTRÓFICO">
      <formula>NOT(ISERROR(SEARCH("CATASTRÓFICO",AI17)))</formula>
    </cfRule>
    <cfRule type="containsText" dxfId="417" priority="18" operator="containsText" text="MAYOR">
      <formula>NOT(ISERROR(SEARCH("MAYOR",AI17)))</formula>
    </cfRule>
    <cfRule type="containsText" dxfId="416" priority="19" operator="containsText" text="MODERADO">
      <formula>NOT(ISERROR(SEARCH("MODERADO",AI17)))</formula>
    </cfRule>
    <cfRule type="containsText" dxfId="415" priority="20" operator="containsText" text="MENOR">
      <formula>NOT(ISERROR(SEARCH("MENOR",AI17)))</formula>
    </cfRule>
    <cfRule type="containsText" dxfId="414" priority="21" operator="containsText" text="INSIGNIFICANTE">
      <formula>NOT(ISERROR(SEARCH("INSIGNIFICANTE",AI17)))</formula>
    </cfRule>
  </conditionalFormatting>
  <conditionalFormatting sqref="AP18">
    <cfRule type="containsText" dxfId="413" priority="13" operator="containsText" text="RIESGO EXTREMO">
      <formula>NOT(ISERROR(SEARCH("RIESGO EXTREMO",AP18)))</formula>
    </cfRule>
    <cfRule type="containsText" dxfId="412" priority="14" operator="containsText" text="RIESGO ALTO">
      <formula>NOT(ISERROR(SEARCH("RIESGO ALTO",AP18)))</formula>
    </cfRule>
    <cfRule type="containsText" dxfId="411" priority="15" operator="containsText" text="RIESGO MODERADO">
      <formula>NOT(ISERROR(SEARCH("RIESGO MODERADO",AP18)))</formula>
    </cfRule>
    <cfRule type="containsText" dxfId="410" priority="16" operator="containsText" text="RIESGO BAJO">
      <formula>NOT(ISERROR(SEARCH("RIESGO BAJO",AP18)))</formula>
    </cfRule>
  </conditionalFormatting>
  <conditionalFormatting sqref="AN17">
    <cfRule type="containsText" dxfId="409" priority="9" operator="containsText" text="RIESGO EXTREMO">
      <formula>NOT(ISERROR(SEARCH("RIESGO EXTREMO",AN17)))</formula>
    </cfRule>
    <cfRule type="containsText" dxfId="408" priority="10" operator="containsText" text="RIESGO ALTO">
      <formula>NOT(ISERROR(SEARCH("RIESGO ALTO",AN17)))</formula>
    </cfRule>
    <cfRule type="containsText" dxfId="407" priority="11" operator="containsText" text="RIESGO MODERADO">
      <formula>NOT(ISERROR(SEARCH("RIESGO MODERADO",AN17)))</formula>
    </cfRule>
    <cfRule type="containsText" dxfId="406" priority="12" operator="containsText" text="RIESGO BAJO">
      <formula>NOT(ISERROR(SEARCH("RIESGO BAJO",AN17)))</formula>
    </cfRule>
  </conditionalFormatting>
  <conditionalFormatting sqref="AN19">
    <cfRule type="containsText" dxfId="405" priority="5" operator="containsText" text="RIESGO EXTREMO">
      <formula>NOT(ISERROR(SEARCH("RIESGO EXTREMO",AN19)))</formula>
    </cfRule>
    <cfRule type="containsText" dxfId="404" priority="6" operator="containsText" text="RIESGO ALTO">
      <formula>NOT(ISERROR(SEARCH("RIESGO ALTO",AN19)))</formula>
    </cfRule>
    <cfRule type="containsText" dxfId="403" priority="7" operator="containsText" text="RIESGO MODERADO">
      <formula>NOT(ISERROR(SEARCH("RIESGO MODERADO",AN19)))</formula>
    </cfRule>
    <cfRule type="containsText" dxfId="402" priority="8" operator="containsText" text="RIESGO BAJO">
      <formula>NOT(ISERROR(SEARCH("RIESGO BAJO",AN19)))</formula>
    </cfRule>
  </conditionalFormatting>
  <conditionalFormatting sqref="AN20">
    <cfRule type="containsText" dxfId="401" priority="1" operator="containsText" text="RIESGO EXTREMO">
      <formula>NOT(ISERROR(SEARCH("RIESGO EXTREMO",AN20)))</formula>
    </cfRule>
    <cfRule type="containsText" dxfId="400" priority="2" operator="containsText" text="RIESGO ALTO">
      <formula>NOT(ISERROR(SEARCH("RIESGO ALTO",AN20)))</formula>
    </cfRule>
    <cfRule type="containsText" dxfId="399" priority="3" operator="containsText" text="RIESGO MODERADO">
      <formula>NOT(ISERROR(SEARCH("RIESGO MODERADO",AN20)))</formula>
    </cfRule>
    <cfRule type="containsText" dxfId="398" priority="4" operator="containsText" text="RIESGO BAJO">
      <formula>NOT(ISERROR(SEARCH("RIESGO BAJO",AN20)))</formula>
    </cfRule>
  </conditionalFormatting>
  <dataValidations count="55">
    <dataValidation type="list" allowBlank="1" showInputMessage="1" showErrorMessage="1" sqref="AC17:AC34 AA17:AA34 Y17:Y34 W17:W34 U17:U34 S17:S34">
      <formula1>"SI,NO"</formula1>
    </dataValidation>
    <dataValidation type="list" allowBlank="1" showInputMessage="1" showErrorMessage="1" sqref="AG17:AG34 K17:K34">
      <formula1>probabilidad</formula1>
    </dataValidation>
    <dataValidation type="list" allowBlank="1" showInputMessage="1" showErrorMessage="1" sqref="AI34 M34">
      <formula1>INDIRECT($J$34)</formula1>
    </dataValidation>
    <dataValidation type="list" allowBlank="1" showInputMessage="1" showErrorMessage="1" sqref="AI33 M33">
      <formula1>INDIRECT($J$33)</formula1>
    </dataValidation>
    <dataValidation type="list" allowBlank="1" showInputMessage="1" showErrorMessage="1" sqref="AI32 M32">
      <formula1>INDIRECT($J$32)</formula1>
    </dataValidation>
    <dataValidation type="list" allowBlank="1" showInputMessage="1" showErrorMessage="1" sqref="AI31 M31">
      <formula1>INDIRECT($J$31)</formula1>
    </dataValidation>
    <dataValidation type="list" allowBlank="1" showInputMessage="1" showErrorMessage="1" sqref="AI30 M30">
      <formula1>INDIRECT($J$30)</formula1>
    </dataValidation>
    <dataValidation type="list" allowBlank="1" showInputMessage="1" showErrorMessage="1" sqref="AI29 M29">
      <formula1>INDIRECT($J$29)</formula1>
    </dataValidation>
    <dataValidation type="list" allowBlank="1" showInputMessage="1" showErrorMessage="1" sqref="AI28 M28">
      <formula1>INDIRECT($J$28)</formula1>
    </dataValidation>
    <dataValidation type="list" allowBlank="1" showInputMessage="1" showErrorMessage="1" sqref="AI27 M27">
      <formula1>INDIRECT($J$27)</formula1>
    </dataValidation>
    <dataValidation type="list" allowBlank="1" showInputMessage="1" showErrorMessage="1" sqref="AI26 M26">
      <formula1>INDIRECT($J$26)</formula1>
    </dataValidation>
    <dataValidation type="list" allowBlank="1" showInputMessage="1" showErrorMessage="1" sqref="AI25 M25">
      <formula1>INDIRECT($J$25)</formula1>
    </dataValidation>
    <dataValidation type="list" allowBlank="1" showInputMessage="1" showErrorMessage="1" sqref="AI24 M24">
      <formula1>INDIRECT($J$24)</formula1>
    </dataValidation>
    <dataValidation type="list" allowBlank="1" showInputMessage="1" showErrorMessage="1" sqref="AI23 M23">
      <formula1>INDIRECT($J$23)</formula1>
    </dataValidation>
    <dataValidation type="list" allowBlank="1" showInputMessage="1" showErrorMessage="1" sqref="AI22 M22">
      <formula1>INDIRECT($J$22)</formula1>
    </dataValidation>
    <dataValidation type="list" allowBlank="1" showInputMessage="1" showErrorMessage="1" sqref="AI21 M21">
      <formula1>INDIRECT($J$21)</formula1>
    </dataValidation>
    <dataValidation type="list" allowBlank="1" showInputMessage="1" showErrorMessage="1" sqref="AI20 M20">
      <formula1>INDIRECT($J$20)</formula1>
    </dataValidation>
    <dataValidation type="list" allowBlank="1" showInputMessage="1" showErrorMessage="1" sqref="AI19 M19">
      <formula1>INDIRECT($J$19)</formula1>
    </dataValidation>
    <dataValidation type="list" allowBlank="1" showInputMessage="1" showErrorMessage="1" sqref="AI18 M18">
      <formula1>INDIRECT($J$18)</formula1>
    </dataValidation>
    <dataValidation type="list" allowBlank="1" showInputMessage="1" showErrorMessage="1" sqref="AI17 M17">
      <formula1>INDIRECT($J$17)</formula1>
    </dataValidation>
    <dataValidation type="list" allowBlank="1" showInputMessage="1" showErrorMessage="1" sqref="I17:I34">
      <formula1>clasificaciónriesgos</formula1>
    </dataValidation>
    <dataValidation type="list" allowBlank="1" showInputMessage="1" showErrorMessage="1" sqref="C19">
      <formula1>FAC</formula1>
    </dataValidation>
    <dataValidation type="list" allowBlank="1" showInputMessage="1" showErrorMessage="1" sqref="F7 S7">
      <formula1>proceso</formula1>
    </dataValidation>
    <dataValidation type="list" allowBlank="1" showInputMessage="1" showErrorMessage="1" sqref="F6:K6">
      <formula1>macroprocesos</formula1>
    </dataValidation>
    <dataValidation type="list" allowBlank="1" showInputMessage="1" showErrorMessage="1" sqref="E34">
      <formula1>INDIRECT($D$34)</formula1>
    </dataValidation>
    <dataValidation type="list" allowBlank="1" showInputMessage="1" showErrorMessage="1" sqref="E33">
      <formula1>INDIRECT($D$33)</formula1>
    </dataValidation>
    <dataValidation type="list" allowBlank="1" showInputMessage="1" showErrorMessage="1" sqref="E32">
      <formula1>INDIRECT($D$32)</formula1>
    </dataValidation>
    <dataValidation type="list" allowBlank="1" showInputMessage="1" showErrorMessage="1" sqref="E31">
      <formula1>INDIRECT($D$31)</formula1>
    </dataValidation>
    <dataValidation type="list" allowBlank="1" showInputMessage="1" showErrorMessage="1" sqref="E30">
      <formula1>INDIRECT($D$30)</formula1>
    </dataValidation>
    <dataValidation type="list" allowBlank="1" showInputMessage="1" showErrorMessage="1" sqref="E29">
      <formula1>INDIRECT($D$29)</formula1>
    </dataValidation>
    <dataValidation type="list" allowBlank="1" showInputMessage="1" showErrorMessage="1" sqref="E28">
      <formula1>INDIRECT($D$28)</formula1>
    </dataValidation>
    <dataValidation type="list" allowBlank="1" showInputMessage="1" showErrorMessage="1" sqref="E27">
      <formula1>INDIRECT($D$27)</formula1>
    </dataValidation>
    <dataValidation type="list" allowBlank="1" showInputMessage="1" showErrorMessage="1" sqref="E26">
      <formula1>INDIRECT($D$26)</formula1>
    </dataValidation>
    <dataValidation type="list" allowBlank="1" showInputMessage="1" showErrorMessage="1" sqref="E25">
      <formula1>INDIRECT($D$25)</formula1>
    </dataValidation>
    <dataValidation type="list" allowBlank="1" showInputMessage="1" showErrorMessage="1" sqref="E24">
      <formula1>INDIRECT($D$24)</formula1>
    </dataValidation>
    <dataValidation type="list" allowBlank="1" showInputMessage="1" showErrorMessage="1" sqref="E23">
      <formula1>INDIRECT($D$23)</formula1>
    </dataValidation>
    <dataValidation type="list" allowBlank="1" showInputMessage="1" showErrorMessage="1" sqref="E21:E22">
      <formula1>INDIRECT($D$21)</formula1>
    </dataValidation>
    <dataValidation type="list" allowBlank="1" showInputMessage="1" showErrorMessage="1" sqref="E18 E20">
      <formula1>INDIRECT($D$18)</formula1>
    </dataValidation>
    <dataValidation type="list" allowBlank="1" showInputMessage="1" showErrorMessage="1" sqref="D33">
      <formula1>INDIRECT($C$33)</formula1>
    </dataValidation>
    <dataValidation type="list" allowBlank="1" showInputMessage="1" showErrorMessage="1" sqref="D32">
      <formula1>INDIRECT($C$32)</formula1>
    </dataValidation>
    <dataValidation type="list" allowBlank="1" showInputMessage="1" showErrorMessage="1" sqref="D31">
      <formula1>INDIRECT($C$31)</formula1>
    </dataValidation>
    <dataValidation type="list" allowBlank="1" showInputMessage="1" showErrorMessage="1" sqref="D30">
      <formula1>INDIRECT($C$30)</formula1>
    </dataValidation>
    <dataValidation type="list" allowBlank="1" showInputMessage="1" showErrorMessage="1" sqref="D29">
      <formula1>INDIRECT($C$29)</formula1>
    </dataValidation>
    <dataValidation type="list" allowBlank="1" showInputMessage="1" showErrorMessage="1" sqref="D28">
      <formula1>INDIRECT($C$28)</formula1>
    </dataValidation>
    <dataValidation type="list" allowBlank="1" showInputMessage="1" showErrorMessage="1" sqref="D27">
      <formula1>INDIRECT($C$27)</formula1>
    </dataValidation>
    <dataValidation type="list" allowBlank="1" showInputMessage="1" showErrorMessage="1" sqref="D26">
      <formula1>INDIRECT($C$26)</formula1>
    </dataValidation>
    <dataValidation type="list" allowBlank="1" showInputMessage="1" showErrorMessage="1" sqref="D25">
      <formula1>INDIRECT($C$25)</formula1>
    </dataValidation>
    <dataValidation type="list" allowBlank="1" showInputMessage="1" showErrorMessage="1" sqref="D24">
      <formula1>INDIRECT($C$24)</formula1>
    </dataValidation>
    <dataValidation type="list" allowBlank="1" showInputMessage="1" showErrorMessage="1" sqref="D23">
      <formula1>INDIRECT($C$23)</formula1>
    </dataValidation>
    <dataValidation type="list" allowBlank="1" showInputMessage="1" showErrorMessage="1" sqref="D21:D22">
      <formula1>INDIRECT($C$21)</formula1>
    </dataValidation>
    <dataValidation type="list" allowBlank="1" showInputMessage="1" showErrorMessage="1" sqref="C17:C18 C20:C34">
      <formula1>factores</formula1>
    </dataValidation>
    <dataValidation type="list" allowBlank="1" showInputMessage="1" showErrorMessage="1" sqref="D18:D20">
      <formula1>INDIRECT($C$18)</formula1>
    </dataValidation>
    <dataValidation type="list" allowBlank="1" showInputMessage="1" showErrorMessage="1" sqref="D17">
      <formula1>INDIRECT($C$17)</formula1>
    </dataValidation>
    <dataValidation type="list" allowBlank="1" showInputMessage="1" showErrorMessage="1" sqref="E17 E19">
      <formula1>INDIRECT($D$17)</formula1>
    </dataValidation>
    <dataValidation type="list" allowBlank="1" showInputMessage="1" showErrorMessage="1" sqref="D34">
      <formula1>INDIRECT($C$34)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31</vt:i4>
      </vt:variant>
    </vt:vector>
  </HeadingPairs>
  <TitlesOfParts>
    <vt:vector size="53" baseType="lpstr">
      <vt:lpstr>CONSOLIDADO RIESGOS UAERMV</vt:lpstr>
      <vt:lpstr>RIESGOS CORRUPCIÓN UAERMV</vt:lpstr>
      <vt:lpstr>PES</vt:lpstr>
      <vt:lpstr>SIG</vt:lpstr>
      <vt:lpstr>COM</vt:lpstr>
      <vt:lpstr>PDV</vt:lpstr>
      <vt:lpstr>ACI</vt:lpstr>
      <vt:lpstr>CSE</vt:lpstr>
      <vt:lpstr>AII</vt:lpstr>
      <vt:lpstr>PRO</vt:lpstr>
      <vt:lpstr>IMV</vt:lpstr>
      <vt:lpstr>GSA</vt:lpstr>
      <vt:lpstr>GDO</vt:lpstr>
      <vt:lpstr>SIT</vt:lpstr>
      <vt:lpstr>JUR</vt:lpstr>
      <vt:lpstr>CON</vt:lpstr>
      <vt:lpstr>THU</vt:lpstr>
      <vt:lpstr>ABI</vt:lpstr>
      <vt:lpstr>ODM</vt:lpstr>
      <vt:lpstr>CDI</vt:lpstr>
      <vt:lpstr>FIN</vt:lpstr>
      <vt:lpstr>CMG</vt:lpstr>
      <vt:lpstr>GSA!Área_de_impresión</vt:lpstr>
      <vt:lpstr>ODM!Área_de_impresión</vt:lpstr>
      <vt:lpstr>PES!Área_de_impresión</vt:lpstr>
      <vt:lpstr>GSA!clasificaciónriesgos</vt:lpstr>
      <vt:lpstr>ODM!clasificaciónriesgos</vt:lpstr>
      <vt:lpstr>PES!clasificaciónriesgos</vt:lpstr>
      <vt:lpstr>GSA!códigos</vt:lpstr>
      <vt:lpstr>GSA!externo</vt:lpstr>
      <vt:lpstr>PES!externo</vt:lpstr>
      <vt:lpstr>externo</vt:lpstr>
      <vt:lpstr>GSA!factores</vt:lpstr>
      <vt:lpstr>ODM!factores</vt:lpstr>
      <vt:lpstr>PES!factores</vt:lpstr>
      <vt:lpstr>GSA!impacto</vt:lpstr>
      <vt:lpstr>PES!impacto</vt:lpstr>
      <vt:lpstr>impacto</vt:lpstr>
      <vt:lpstr>GSA!impactoco</vt:lpstr>
      <vt:lpstr>PES!impactoco</vt:lpstr>
      <vt:lpstr>impactoco</vt:lpstr>
      <vt:lpstr>GSA!interno</vt:lpstr>
      <vt:lpstr>PES!interno</vt:lpstr>
      <vt:lpstr>interno</vt:lpstr>
      <vt:lpstr>GSA!macroprocesos</vt:lpstr>
      <vt:lpstr>ODM!macroprocesos</vt:lpstr>
      <vt:lpstr>PES!macroprocesos</vt:lpstr>
      <vt:lpstr>GSA!probabilidad</vt:lpstr>
      <vt:lpstr>ODM!probabilidad</vt:lpstr>
      <vt:lpstr>PES!probabilidad</vt:lpstr>
      <vt:lpstr>GSA!proceso</vt:lpstr>
      <vt:lpstr>ODM!proceso</vt:lpstr>
      <vt:lpstr>PES!proceso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aperuad</dc:creator>
  <cp:lastModifiedBy>yolanda.gomez.co</cp:lastModifiedBy>
  <dcterms:created xsi:type="dcterms:W3CDTF">2016-03-23T14:23:28Z</dcterms:created>
  <dcterms:modified xsi:type="dcterms:W3CDTF">2016-07-22T18:57:24Z</dcterms:modified>
</cp:coreProperties>
</file>